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Динамический рейтинг 2026 мужчины\"/>
    </mc:Choice>
  </mc:AlternateContent>
  <bookViews>
    <workbookView xWindow="0" yWindow="0" windowWidth="20490" windowHeight="7755" firstSheet="1" activeTab="2"/>
  </bookViews>
  <sheets>
    <sheet name="Слалом W DRL 20.06.2026" sheetId="1" r:id="rId1"/>
    <sheet name="Tricks  DRL all Men20.06.2026" sheetId="3" r:id="rId2"/>
    <sheet name="Jump all MEN DRL  20.06.2026" sheetId="4" r:id="rId3"/>
    <sheet name=" All Men Overall 20.06.2026 DRL" sheetId="6" r:id="rId4"/>
    <sheet name="Лист1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7" i="1" l="1"/>
  <c r="H78" i="6"/>
  <c r="L52" i="6" l="1"/>
  <c r="L23" i="6"/>
  <c r="L22" i="6" l="1"/>
  <c r="L56" i="6"/>
  <c r="L58" i="6"/>
  <c r="G27" i="4"/>
  <c r="G26" i="4"/>
  <c r="G28" i="4"/>
  <c r="G29" i="4"/>
  <c r="G77" i="4"/>
  <c r="H173" i="1" l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26" i="1" l="1"/>
  <c r="H125" i="1"/>
  <c r="H124" i="1"/>
  <c r="H122" i="1"/>
  <c r="H123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75" i="1"/>
  <c r="H73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164" i="4" l="1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22" i="4"/>
  <c r="G121" i="4"/>
  <c r="G120" i="4"/>
  <c r="G119" i="4"/>
  <c r="G118" i="4"/>
  <c r="G117" i="4"/>
  <c r="G116" i="4"/>
  <c r="G115" i="4"/>
  <c r="G113" i="4"/>
  <c r="G114" i="4"/>
  <c r="G112" i="4"/>
  <c r="G111" i="4"/>
  <c r="G110" i="4"/>
  <c r="G109" i="4"/>
  <c r="G108" i="4"/>
  <c r="G107" i="4"/>
  <c r="G106" i="4"/>
  <c r="G105" i="4"/>
  <c r="G104" i="4"/>
  <c r="G103" i="4"/>
  <c r="G78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L84" i="6" l="1"/>
  <c r="J88" i="6"/>
  <c r="H86" i="6"/>
  <c r="H81" i="6"/>
  <c r="H82" i="6"/>
  <c r="H83" i="6"/>
  <c r="H84" i="6"/>
  <c r="H85" i="6"/>
  <c r="H87" i="6"/>
  <c r="H89" i="6"/>
  <c r="H79" i="6"/>
  <c r="H80" i="6"/>
  <c r="H91" i="6"/>
  <c r="H92" i="6"/>
  <c r="H93" i="6"/>
  <c r="H94" i="6"/>
  <c r="H95" i="6"/>
  <c r="H88" i="6"/>
  <c r="H90" i="6"/>
  <c r="L80" i="6" l="1"/>
  <c r="L82" i="6"/>
  <c r="H46" i="6"/>
  <c r="J46" i="6"/>
  <c r="L46" i="6"/>
  <c r="H14" i="6"/>
  <c r="M46" i="6" l="1"/>
  <c r="G23" i="3" l="1"/>
  <c r="G134" i="3"/>
  <c r="G133" i="3"/>
  <c r="G132" i="3"/>
  <c r="G131" i="3"/>
  <c r="G130" i="3"/>
  <c r="G128" i="3"/>
  <c r="G129" i="3"/>
  <c r="G127" i="3"/>
  <c r="G126" i="3"/>
  <c r="G125" i="3"/>
  <c r="G124" i="3"/>
  <c r="G123" i="3"/>
  <c r="G122" i="3"/>
  <c r="G121" i="3"/>
  <c r="G120" i="3"/>
  <c r="G111" i="3"/>
  <c r="G112" i="3"/>
  <c r="G109" i="3"/>
  <c r="G110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67" i="3"/>
  <c r="G62" i="3"/>
  <c r="G66" i="3"/>
  <c r="G65" i="3"/>
  <c r="G64" i="3"/>
  <c r="G63" i="3"/>
  <c r="G61" i="3"/>
  <c r="G60" i="3"/>
  <c r="G59" i="3"/>
  <c r="G58" i="3"/>
  <c r="G57" i="3"/>
  <c r="G56" i="3"/>
  <c r="G55" i="3"/>
  <c r="G54" i="3"/>
  <c r="G53" i="3"/>
  <c r="G52" i="3"/>
  <c r="G51" i="3"/>
  <c r="G50" i="3"/>
  <c r="G25" i="3"/>
  <c r="G26" i="3"/>
  <c r="G24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J129" i="6" l="1"/>
  <c r="H129" i="6"/>
  <c r="J128" i="6"/>
  <c r="H128" i="6"/>
  <c r="J127" i="6"/>
  <c r="H127" i="6"/>
  <c r="M127" i="6" s="1"/>
  <c r="J126" i="6"/>
  <c r="H126" i="6"/>
  <c r="L125" i="6"/>
  <c r="J125" i="6"/>
  <c r="H125" i="6"/>
  <c r="L124" i="6"/>
  <c r="J124" i="6"/>
  <c r="H124" i="6"/>
  <c r="L119" i="6"/>
  <c r="J119" i="6"/>
  <c r="H119" i="6"/>
  <c r="L123" i="6"/>
  <c r="J123" i="6"/>
  <c r="H123" i="6"/>
  <c r="L121" i="6"/>
  <c r="J121" i="6"/>
  <c r="H121" i="6"/>
  <c r="L122" i="6"/>
  <c r="J122" i="6"/>
  <c r="H122" i="6"/>
  <c r="L120" i="6"/>
  <c r="J120" i="6"/>
  <c r="H120" i="6"/>
  <c r="L118" i="6"/>
  <c r="J118" i="6"/>
  <c r="H118" i="6"/>
  <c r="L117" i="6"/>
  <c r="J117" i="6"/>
  <c r="H117" i="6"/>
  <c r="L116" i="6"/>
  <c r="J116" i="6"/>
  <c r="H116" i="6"/>
  <c r="L115" i="6"/>
  <c r="J115" i="6"/>
  <c r="H115" i="6"/>
  <c r="L114" i="6"/>
  <c r="J114" i="6"/>
  <c r="H114" i="6"/>
  <c r="L102" i="6"/>
  <c r="J102" i="6"/>
  <c r="H102" i="6"/>
  <c r="L95" i="6"/>
  <c r="J95" i="6"/>
  <c r="L94" i="6"/>
  <c r="J94" i="6"/>
  <c r="L93" i="6"/>
  <c r="J93" i="6"/>
  <c r="L92" i="6"/>
  <c r="J92" i="6"/>
  <c r="J91" i="6"/>
  <c r="L88" i="6"/>
  <c r="L90" i="6"/>
  <c r="J90" i="6"/>
  <c r="L89" i="6"/>
  <c r="J89" i="6"/>
  <c r="L87" i="6"/>
  <c r="J87" i="6"/>
  <c r="L86" i="6"/>
  <c r="J86" i="6"/>
  <c r="L85" i="6"/>
  <c r="J85" i="6"/>
  <c r="J84" i="6"/>
  <c r="L83" i="6"/>
  <c r="J83" i="6"/>
  <c r="J82" i="6"/>
  <c r="L81" i="6"/>
  <c r="J81" i="6"/>
  <c r="J80" i="6"/>
  <c r="L79" i="6"/>
  <c r="J79" i="6"/>
  <c r="L78" i="6"/>
  <c r="J78" i="6"/>
  <c r="L67" i="6"/>
  <c r="J67" i="6"/>
  <c r="H67" i="6"/>
  <c r="J58" i="6"/>
  <c r="H58" i="6"/>
  <c r="J56" i="6"/>
  <c r="H56" i="6"/>
  <c r="L57" i="6"/>
  <c r="J57" i="6"/>
  <c r="H57" i="6"/>
  <c r="M57" i="6" s="1"/>
  <c r="L51" i="6"/>
  <c r="J51" i="6"/>
  <c r="H51" i="6"/>
  <c r="M51" i="6" s="1"/>
  <c r="L55" i="6"/>
  <c r="J55" i="6"/>
  <c r="H55" i="6"/>
  <c r="L54" i="6"/>
  <c r="J54" i="6"/>
  <c r="H54" i="6"/>
  <c r="L49" i="6"/>
  <c r="J49" i="6"/>
  <c r="H49" i="6"/>
  <c r="L53" i="6"/>
  <c r="J53" i="6"/>
  <c r="H53" i="6"/>
  <c r="M53" i="6" s="1"/>
  <c r="J52" i="6"/>
  <c r="H52" i="6"/>
  <c r="L48" i="6"/>
  <c r="J48" i="6"/>
  <c r="H48" i="6"/>
  <c r="L50" i="6"/>
  <c r="J50" i="6"/>
  <c r="H50" i="6"/>
  <c r="L47" i="6"/>
  <c r="J47" i="6"/>
  <c r="H47" i="6"/>
  <c r="L45" i="6"/>
  <c r="J45" i="6"/>
  <c r="H45" i="6"/>
  <c r="L44" i="6"/>
  <c r="J44" i="6"/>
  <c r="H44" i="6"/>
  <c r="M44" i="6" s="1"/>
  <c r="L43" i="6"/>
  <c r="J43" i="6"/>
  <c r="H43" i="6"/>
  <c r="L32" i="6"/>
  <c r="J32" i="6"/>
  <c r="H32" i="6"/>
  <c r="J23" i="6"/>
  <c r="H23" i="6"/>
  <c r="J22" i="6"/>
  <c r="H22" i="6"/>
  <c r="L24" i="6"/>
  <c r="J24" i="6"/>
  <c r="H24" i="6"/>
  <c r="L21" i="6"/>
  <c r="J21" i="6"/>
  <c r="H21" i="6"/>
  <c r="L20" i="6"/>
  <c r="J20" i="6"/>
  <c r="H20" i="6"/>
  <c r="L19" i="6"/>
  <c r="J19" i="6"/>
  <c r="H19" i="6"/>
  <c r="L18" i="6"/>
  <c r="J18" i="6"/>
  <c r="H18" i="6"/>
  <c r="L17" i="6"/>
  <c r="J17" i="6"/>
  <c r="H17" i="6"/>
  <c r="L16" i="6"/>
  <c r="J16" i="6"/>
  <c r="H16" i="6"/>
  <c r="L15" i="6"/>
  <c r="J15" i="6"/>
  <c r="H15" i="6"/>
  <c r="L14" i="6"/>
  <c r="J14" i="6"/>
  <c r="L13" i="6"/>
  <c r="J13" i="6"/>
  <c r="H13" i="6"/>
  <c r="L12" i="6"/>
  <c r="J12" i="6"/>
  <c r="H12" i="6"/>
  <c r="L11" i="6"/>
  <c r="J11" i="6"/>
  <c r="H11" i="6"/>
  <c r="L10" i="6"/>
  <c r="J10" i="6"/>
  <c r="H10" i="6"/>
  <c r="L9" i="6"/>
  <c r="J9" i="6"/>
  <c r="H9" i="6"/>
  <c r="L8" i="6"/>
  <c r="J8" i="6"/>
  <c r="H8" i="6"/>
  <c r="M129" i="6" l="1"/>
  <c r="M55" i="6"/>
  <c r="M52" i="6"/>
  <c r="M54" i="6"/>
  <c r="M56" i="6"/>
  <c r="M48" i="6"/>
  <c r="M45" i="6"/>
  <c r="M9" i="6"/>
  <c r="M13" i="6"/>
  <c r="M17" i="6"/>
  <c r="M21" i="6"/>
  <c r="M128" i="6"/>
  <c r="M83" i="6"/>
  <c r="M81" i="6"/>
  <c r="M85" i="6"/>
  <c r="M90" i="6"/>
  <c r="M16" i="6"/>
  <c r="M12" i="6"/>
  <c r="M20" i="6"/>
  <c r="M92" i="6"/>
  <c r="M125" i="6"/>
  <c r="M8" i="6"/>
  <c r="M11" i="6"/>
  <c r="M15" i="6"/>
  <c r="M19" i="6"/>
  <c r="M10" i="6"/>
  <c r="M14" i="6"/>
  <c r="M18" i="6"/>
  <c r="M115" i="6"/>
  <c r="M120" i="6"/>
  <c r="M119" i="6"/>
  <c r="M126" i="6"/>
  <c r="M58" i="6"/>
  <c r="M80" i="6"/>
  <c r="M84" i="6"/>
  <c r="M89" i="6"/>
  <c r="M95" i="6"/>
  <c r="M124" i="6"/>
  <c r="M91" i="6"/>
  <c r="M24" i="6"/>
  <c r="M114" i="6"/>
  <c r="M118" i="6"/>
  <c r="M43" i="6"/>
  <c r="M50" i="6"/>
  <c r="M49" i="6"/>
  <c r="M79" i="6"/>
  <c r="M87" i="6"/>
  <c r="M94" i="6"/>
  <c r="M117" i="6"/>
  <c r="M121" i="6"/>
  <c r="M23" i="6"/>
  <c r="M22" i="6"/>
  <c r="M123" i="6"/>
  <c r="M32" i="6"/>
  <c r="M47" i="6"/>
  <c r="M78" i="6"/>
  <c r="M82" i="6"/>
  <c r="M86" i="6"/>
  <c r="M88" i="6"/>
  <c r="M93" i="6"/>
  <c r="M116" i="6"/>
  <c r="M122" i="6"/>
</calcChain>
</file>

<file path=xl/sharedStrings.xml><?xml version="1.0" encoding="utf-8"?>
<sst xmlns="http://schemas.openxmlformats.org/spreadsheetml/2006/main" count="2030" uniqueCount="541">
  <si>
    <t xml:space="preserve"> Г Р</t>
  </si>
  <si>
    <t>Категория</t>
  </si>
  <si>
    <t xml:space="preserve">рез-т </t>
  </si>
  <si>
    <t>многоборье</t>
  </si>
  <si>
    <t>U21</t>
  </si>
  <si>
    <t>U17</t>
  </si>
  <si>
    <t>U14</t>
  </si>
  <si>
    <t>U12</t>
  </si>
  <si>
    <t xml:space="preserve"> рейтинг ЕА</t>
  </si>
  <si>
    <t>BLR</t>
  </si>
  <si>
    <t>GER</t>
  </si>
  <si>
    <t>CZE</t>
  </si>
  <si>
    <t>AUT</t>
  </si>
  <si>
    <t>UKR</t>
  </si>
  <si>
    <t>FRA</t>
  </si>
  <si>
    <t>GBR</t>
  </si>
  <si>
    <t>SUI</t>
  </si>
  <si>
    <t>Страна</t>
  </si>
  <si>
    <t>ДИНАМИЧЕСКИЙ РЕЙТИНГ</t>
  </si>
  <si>
    <t>СЛАЛОМ</t>
  </si>
  <si>
    <t>№ пп</t>
  </si>
  <si>
    <t>Фамилия, имя</t>
  </si>
  <si>
    <t>буи</t>
  </si>
  <si>
    <t>примеча- ние</t>
  </si>
  <si>
    <t>очки</t>
  </si>
  <si>
    <t>25S071R</t>
  </si>
  <si>
    <t>ITA</t>
  </si>
  <si>
    <t>25EURO05</t>
  </si>
  <si>
    <t>SWE</t>
  </si>
  <si>
    <t>25ITA001</t>
  </si>
  <si>
    <t>25GEO001</t>
  </si>
  <si>
    <t>25CZE002</t>
  </si>
  <si>
    <t>25IWWF04</t>
  </si>
  <si>
    <t>BEL</t>
  </si>
  <si>
    <t>2004</t>
  </si>
  <si>
    <t>25ЧРБ</t>
  </si>
  <si>
    <t>1,50/55/12.00</t>
  </si>
  <si>
    <t>25КС-1</t>
  </si>
  <si>
    <t>места в рейтинге при одинаковых результатах определяются по второму результату спортсмена.</t>
  </si>
  <si>
    <t>отсутствие места в графе "рейтинг ЕА" означает отсутствие результата в данном виде,  соответствующего требованию в критериях</t>
  </si>
  <si>
    <t>2008</t>
  </si>
  <si>
    <t>2010</t>
  </si>
  <si>
    <t>2006</t>
  </si>
  <si>
    <t>2007</t>
  </si>
  <si>
    <t>GRE</t>
  </si>
  <si>
    <t>25AUT006</t>
  </si>
  <si>
    <t>2011</t>
  </si>
  <si>
    <t>2,00/55/12.00</t>
  </si>
  <si>
    <t>DEN</t>
  </si>
  <si>
    <t>SVK</t>
  </si>
  <si>
    <t>25AUT002</t>
  </si>
  <si>
    <t>2009</t>
  </si>
  <si>
    <t>25EURO06</t>
  </si>
  <si>
    <t>2,00/55/13.00</t>
  </si>
  <si>
    <t>1,50/55/13.00</t>
  </si>
  <si>
    <t>25ПЕ14</t>
  </si>
  <si>
    <t>2014</t>
  </si>
  <si>
    <t>2013</t>
  </si>
  <si>
    <t>25ITA015</t>
  </si>
  <si>
    <t>2012</t>
  </si>
  <si>
    <t>25AUT003</t>
  </si>
  <si>
    <t>POL</t>
  </si>
  <si>
    <t>25GER003</t>
  </si>
  <si>
    <t>25BEL003</t>
  </si>
  <si>
    <t>*</t>
  </si>
  <si>
    <t>ФИГУРНОЕ КАТАНИЕ</t>
  </si>
  <si>
    <t>Фамилия , имя</t>
  </si>
  <si>
    <t>FIN</t>
  </si>
  <si>
    <t>Многоборье</t>
  </si>
  <si>
    <t>МНОГОБОРЬЕ</t>
  </si>
  <si>
    <t>Г.Р.</t>
  </si>
  <si>
    <t xml:space="preserve">Категория </t>
  </si>
  <si>
    <t>Слалом</t>
  </si>
  <si>
    <t xml:space="preserve">Фигуры </t>
  </si>
  <si>
    <t>Трамплин</t>
  </si>
  <si>
    <t>Сумма по трем видам</t>
  </si>
  <si>
    <t xml:space="preserve"> место в  рейтинге ЕА</t>
  </si>
  <si>
    <t>соревно вания</t>
  </si>
  <si>
    <t>Результат</t>
  </si>
  <si>
    <t>Буи</t>
  </si>
  <si>
    <t>рез-т            Очки ф.к.</t>
  </si>
  <si>
    <t>рез-т  метры</t>
  </si>
  <si>
    <t>Много-борье</t>
  </si>
  <si>
    <t>Много-борье (очки)</t>
  </si>
  <si>
    <t>1</t>
  </si>
  <si>
    <t>25EURO03</t>
  </si>
  <si>
    <t>2</t>
  </si>
  <si>
    <t>3</t>
  </si>
  <si>
    <t>4</t>
  </si>
  <si>
    <t>5</t>
  </si>
  <si>
    <t>6</t>
  </si>
  <si>
    <t>7</t>
  </si>
  <si>
    <t>25FIN004</t>
  </si>
  <si>
    <t>8</t>
  </si>
  <si>
    <t>26S012R</t>
  </si>
  <si>
    <t>9</t>
  </si>
  <si>
    <t>26S022R</t>
  </si>
  <si>
    <t>10</t>
  </si>
  <si>
    <t>26S051R</t>
  </si>
  <si>
    <t>11</t>
  </si>
  <si>
    <t>12</t>
  </si>
  <si>
    <t>2005</t>
  </si>
  <si>
    <t>13</t>
  </si>
  <si>
    <t>25RL RB</t>
  </si>
  <si>
    <t>14</t>
  </si>
  <si>
    <t>15</t>
  </si>
  <si>
    <t>16</t>
  </si>
  <si>
    <t>* нет результата на скорости , с которой начисляются  многоборные очки.  Очки не начисляются.</t>
  </si>
  <si>
    <t>** Максимально возможный результат  в данной возрастной категории с начислением очков  для многоборья</t>
  </si>
  <si>
    <r>
      <t xml:space="preserve"> перешедшие  в старшую возрастную группу в 2026г.  - </t>
    </r>
    <r>
      <rPr>
        <sz val="12"/>
        <color rgb="FFFF0000"/>
        <rFont val="Times New Roman"/>
        <family val="1"/>
        <charset val="204"/>
      </rPr>
      <t>выделено красным цветом</t>
    </r>
  </si>
  <si>
    <t>"Результат европейского рейтинга</t>
  </si>
  <si>
    <t>25FRA005</t>
  </si>
  <si>
    <t>25ITA004</t>
  </si>
  <si>
    <t>5,00/55/13.00</t>
  </si>
  <si>
    <t>25GBR012</t>
  </si>
  <si>
    <t>IWF</t>
  </si>
  <si>
    <t>*6,00/52</t>
  </si>
  <si>
    <t xml:space="preserve">* нет результата , достаточного для  начисления очков в  многоборье или у спортсмена нет результата  в виде.  Очки не начисляются </t>
  </si>
  <si>
    <t>** Максимально возможный результат для многоборья в данной возрастной категории</t>
  </si>
  <si>
    <t>результаты рейтинга Республики Беларусь</t>
  </si>
  <si>
    <t>25FRA016</t>
  </si>
  <si>
    <t xml:space="preserve">рез-т  </t>
  </si>
  <si>
    <t>метры</t>
  </si>
  <si>
    <t xml:space="preserve">рез-т           </t>
  </si>
  <si>
    <t xml:space="preserve"> (очки)</t>
  </si>
  <si>
    <t>очки ф.к.</t>
  </si>
  <si>
    <r>
      <t xml:space="preserve"> перешедшие  в старшую возрастную группу в 2026г.  - </t>
    </r>
    <r>
      <rPr>
        <sz val="9"/>
        <color rgb="FFFF0000"/>
        <rFont val="Times New Roman"/>
        <family val="1"/>
        <charset val="204"/>
      </rPr>
      <t>выделено красным цветом</t>
    </r>
  </si>
  <si>
    <t>ПРЫЖКИ С ТРАМПЛИНА</t>
  </si>
  <si>
    <t>25SUI005</t>
  </si>
  <si>
    <t>25GRE006</t>
  </si>
  <si>
    <t xml:space="preserve">Мужчины </t>
  </si>
  <si>
    <t>Мужчины</t>
  </si>
  <si>
    <t>СТРАНА</t>
  </si>
  <si>
    <t>№</t>
  </si>
  <si>
    <t>место рейтинг ЕА</t>
  </si>
  <si>
    <t>Duplan Fribourg Louis</t>
  </si>
  <si>
    <t>OM</t>
  </si>
  <si>
    <t>Poland Joel</t>
  </si>
  <si>
    <t>25S059R</t>
  </si>
  <si>
    <t>Duplan Fribourg Tristan</t>
  </si>
  <si>
    <t>25S070R</t>
  </si>
  <si>
    <t>Fil'Chenko Danylo</t>
  </si>
  <si>
    <t>Garcia Axel</t>
  </si>
  <si>
    <t>25FRA014</t>
  </si>
  <si>
    <t>Marenzi Edoardo</t>
  </si>
  <si>
    <t>Kolman Martin</t>
  </si>
  <si>
    <t>25ARG002</t>
  </si>
  <si>
    <t>Benatti Nicholas</t>
  </si>
  <si>
    <t>Duplan Fribourg Pol</t>
  </si>
  <si>
    <t>25FRA206</t>
  </si>
  <si>
    <t>Мазуркевич Василий</t>
  </si>
  <si>
    <t xml:space="preserve"> 25ЧЕ Опен</t>
  </si>
  <si>
    <t>Kuhn Dominic</t>
  </si>
  <si>
    <t>Wild Tim</t>
  </si>
  <si>
    <t>Filaretov Damir</t>
  </si>
  <si>
    <t>Gschiel Alexander</t>
  </si>
  <si>
    <t>Мельник Степан</t>
  </si>
  <si>
    <t>25КС-1 НП</t>
  </si>
  <si>
    <t>Иванов Федор</t>
  </si>
  <si>
    <t>Семавин Савелий</t>
  </si>
  <si>
    <t>Сенько Марк</t>
  </si>
  <si>
    <t xml:space="preserve">25КС-2 Вега </t>
  </si>
  <si>
    <t>14"</t>
  </si>
  <si>
    <t>Mazurkevich Vasiliy</t>
  </si>
  <si>
    <t>Мужчины до 21 г.</t>
  </si>
  <si>
    <t>Mykhailichenko Mykhailo</t>
  </si>
  <si>
    <t>Elias Adrian</t>
  </si>
  <si>
    <t>Marino Vincenzo</t>
  </si>
  <si>
    <t>25IWWF01</t>
  </si>
  <si>
    <t>Parkin Tom</t>
  </si>
  <si>
    <t>25GBR028</t>
  </si>
  <si>
    <t>Zelentsov Ivan</t>
  </si>
  <si>
    <t>La Malfa Edoardo</t>
  </si>
  <si>
    <t>Acquaviva Giuseppe</t>
  </si>
  <si>
    <t>Kousathanas Ioannis</t>
  </si>
  <si>
    <t>Oldorff Henri</t>
  </si>
  <si>
    <t>25SUI003</t>
  </si>
  <si>
    <t>Ahammer Vincent</t>
  </si>
  <si>
    <t>Danisheuski Siarhei</t>
  </si>
  <si>
    <t>25S075R</t>
  </si>
  <si>
    <t>Boys U17</t>
  </si>
  <si>
    <t>Garcia Aurel</t>
  </si>
  <si>
    <t>25FRA217</t>
  </si>
  <si>
    <t>Serafica Ettore</t>
  </si>
  <si>
    <t>Coster Harley</t>
  </si>
  <si>
    <t>26S013R</t>
  </si>
  <si>
    <t>Silvestros Philippos</t>
  </si>
  <si>
    <t>Polidor Ales</t>
  </si>
  <si>
    <t>25CZE004</t>
  </si>
  <si>
    <t>Vesely Tobias</t>
  </si>
  <si>
    <t>25CZE001</t>
  </si>
  <si>
    <t>Kuhne Lars</t>
  </si>
  <si>
    <t>Hardy Camille</t>
  </si>
  <si>
    <t>Carrington Buddy</t>
  </si>
  <si>
    <t>Martynov Leonid</t>
  </si>
  <si>
    <t>Гирель Мирон</t>
  </si>
  <si>
    <t>25КС- 1 НП</t>
  </si>
  <si>
    <t>Смолич Глеб</t>
  </si>
  <si>
    <t>25ПРБ14</t>
  </si>
  <si>
    <t>Михно Даниил</t>
  </si>
  <si>
    <t>Мащенко Иван</t>
  </si>
  <si>
    <t>Boys U14</t>
  </si>
  <si>
    <t>25GBR030</t>
  </si>
  <si>
    <t>Handziuk Danyil</t>
  </si>
  <si>
    <t>Hnatenko Mykhailo</t>
  </si>
  <si>
    <t>Sokolov Yakov</t>
  </si>
  <si>
    <t>2016</t>
  </si>
  <si>
    <t>10 M</t>
  </si>
  <si>
    <t>Stockinger Franz-Josef</t>
  </si>
  <si>
    <t>Gut Leon</t>
  </si>
  <si>
    <t>Antonopoulos Nikolaos</t>
  </si>
  <si>
    <t xml:space="preserve">КС-2 Вега </t>
  </si>
  <si>
    <t>Hnatenko Hryhorii</t>
  </si>
  <si>
    <t>Lammi Arron</t>
  </si>
  <si>
    <t>Pylypenko Aron</t>
  </si>
  <si>
    <t>Critchley Jack</t>
  </si>
  <si>
    <t>Rauchenwald Luca</t>
  </si>
  <si>
    <t>Morozov Igor</t>
  </si>
  <si>
    <t xml:space="preserve">M35+ </t>
  </si>
  <si>
    <t>Parth Florian</t>
  </si>
  <si>
    <t>Caldarola Francesco</t>
  </si>
  <si>
    <t>25ITA016</t>
  </si>
  <si>
    <t>Hazelwood Robert</t>
  </si>
  <si>
    <t>Shpak Stepan</t>
  </si>
  <si>
    <t>25C058R</t>
  </si>
  <si>
    <t>38,5</t>
  </si>
  <si>
    <t xml:space="preserve"> 25ПЕ14</t>
  </si>
  <si>
    <t>примечание</t>
  </si>
  <si>
    <t>25M037L</t>
  </si>
  <si>
    <t>25ITA006</t>
  </si>
  <si>
    <t>Domino Oscar</t>
  </si>
  <si>
    <t>Gross Albert</t>
  </si>
  <si>
    <t>Wienerroither Maximilian</t>
  </si>
  <si>
    <t>Verhaeghe-Pellicer Joshua</t>
  </si>
  <si>
    <t>Steiner Peter</t>
  </si>
  <si>
    <t>25AUT005</t>
  </si>
  <si>
    <t>Mares Jakub</t>
  </si>
  <si>
    <t>Wolfisberg Tullio</t>
  </si>
  <si>
    <t>Fearn Charlie</t>
  </si>
  <si>
    <t>42,80</t>
  </si>
  <si>
    <t>39,70</t>
  </si>
  <si>
    <t xml:space="preserve"> 25ПЕ13</t>
  </si>
  <si>
    <t>38,20</t>
  </si>
  <si>
    <t>Assennato Antonio</t>
  </si>
  <si>
    <t>33,80</t>
  </si>
  <si>
    <t>25SWE004</t>
  </si>
  <si>
    <t>Lange Neo</t>
  </si>
  <si>
    <t>32,80</t>
  </si>
  <si>
    <t>32,70</t>
  </si>
  <si>
    <t>27,2</t>
  </si>
  <si>
    <t xml:space="preserve"> 25ОРС</t>
  </si>
  <si>
    <t xml:space="preserve"> 25КС2 ВЕГА</t>
  </si>
  <si>
    <t>Sleszynski Maksymilian</t>
  </si>
  <si>
    <t>Wojnar Frederic</t>
  </si>
  <si>
    <t>Schnogl Paul</t>
  </si>
  <si>
    <t>Broto Arthur</t>
  </si>
  <si>
    <t>-12 M</t>
  </si>
  <si>
    <t>Broto Gabriel</t>
  </si>
  <si>
    <t>25FIN003</t>
  </si>
  <si>
    <t xml:space="preserve"> Мужчины</t>
  </si>
  <si>
    <t>0,00/58/10.75</t>
  </si>
  <si>
    <t>1,00/58/10.25</t>
  </si>
  <si>
    <t>0,50/58/11.25</t>
  </si>
  <si>
    <t>4,00/58/10.75</t>
  </si>
  <si>
    <t>3,00/58/10.25</t>
  </si>
  <si>
    <t>2,00/58/10.75</t>
  </si>
  <si>
    <t>3,00/58/10.75</t>
  </si>
  <si>
    <t>ОМ</t>
  </si>
  <si>
    <t>4.00/58/11.25</t>
  </si>
  <si>
    <t>4,00/58/11.25</t>
  </si>
  <si>
    <t>1,50/58/10.75</t>
  </si>
  <si>
    <t>25S088R</t>
  </si>
  <si>
    <t>2,50/58/10.75</t>
  </si>
  <si>
    <t>2.00/58/12.00</t>
  </si>
  <si>
    <t>4,00/58/12.00</t>
  </si>
  <si>
    <t>1,50/58/12,00</t>
  </si>
  <si>
    <t>НЕТ ДАННЫХ В СТОЛБЦЕ N (место в рейтинге ЕА) - результат спортсмена не попадает в зону критериев</t>
  </si>
  <si>
    <t>2,50/58/11.25</t>
  </si>
  <si>
    <t>Мужчины до 21 года</t>
  </si>
  <si>
    <t>Lavau Clarens</t>
  </si>
  <si>
    <t>1,50/58/11.25</t>
  </si>
  <si>
    <t>3,00/58/11.25</t>
  </si>
  <si>
    <t>1,00/58/11.25</t>
  </si>
  <si>
    <t>25S068R</t>
  </si>
  <si>
    <t>5,50/58/12.00</t>
  </si>
  <si>
    <t>"Результат европейского рейтинга 2025</t>
  </si>
  <si>
    <t>6"</t>
  </si>
  <si>
    <t>Юниоры  до 17 лет</t>
  </si>
  <si>
    <t>2,00/58/11.25</t>
  </si>
  <si>
    <t>0,50/58/12.00</t>
  </si>
  <si>
    <t>4,50/58/13.00</t>
  </si>
  <si>
    <t>1,50/58/13.00</t>
  </si>
  <si>
    <t>2,50/58/12.00</t>
  </si>
  <si>
    <t>2,00/58/13.00</t>
  </si>
  <si>
    <t>Poitoux Christmann Charles</t>
  </si>
  <si>
    <t>Кацапов Кирилл</t>
  </si>
  <si>
    <t>*6/55/18.25</t>
  </si>
  <si>
    <t>21"</t>
  </si>
  <si>
    <t>Ivanou Fiodar</t>
  </si>
  <si>
    <t>*6,00/55/18.25</t>
  </si>
  <si>
    <t>Юноши до 14 лет</t>
  </si>
  <si>
    <t>2.00/55/14.25</t>
  </si>
  <si>
    <t>0,50/55/13.00</t>
  </si>
  <si>
    <t>4,50/55/14.25</t>
  </si>
  <si>
    <t>3,50/55/14.25</t>
  </si>
  <si>
    <t>1.00/55/16.00</t>
  </si>
  <si>
    <t>1,00/55/14.25</t>
  </si>
  <si>
    <t>Фадеев Тимофей</t>
  </si>
  <si>
    <t>1.00/49/18.25</t>
  </si>
  <si>
    <t>Ващенко Яков</t>
  </si>
  <si>
    <t xml:space="preserve">Матеевский Нил </t>
  </si>
  <si>
    <t>5,00/25</t>
  </si>
  <si>
    <t xml:space="preserve">Кузьминов Роман </t>
  </si>
  <si>
    <t xml:space="preserve">1,00/34 </t>
  </si>
  <si>
    <t>Рейтинг 2025</t>
  </si>
  <si>
    <t>-14 M</t>
  </si>
  <si>
    <t>38,10m</t>
  </si>
  <si>
    <t>30,50m</t>
  </si>
  <si>
    <t>*3,00/55/13.00</t>
  </si>
  <si>
    <t>32,10m</t>
  </si>
  <si>
    <t>29,90m</t>
  </si>
  <si>
    <t>Mashchenka Ivan</t>
  </si>
  <si>
    <t>Bottcher Nathan</t>
  </si>
  <si>
    <t>31,60m</t>
  </si>
  <si>
    <t>30,00m</t>
  </si>
  <si>
    <t>29,60m</t>
  </si>
  <si>
    <t>Serrault Gabin</t>
  </si>
  <si>
    <t>3,25/55/13.00</t>
  </si>
  <si>
    <t>26,00m</t>
  </si>
  <si>
    <t>30,60m</t>
  </si>
  <si>
    <t>28,40m</t>
  </si>
  <si>
    <t xml:space="preserve"> OPEN MEN</t>
  </si>
  <si>
    <t>Winter Frederick</t>
  </si>
  <si>
    <t>Asher William</t>
  </si>
  <si>
    <t>25ITA002</t>
  </si>
  <si>
    <t>25SWE006</t>
  </si>
  <si>
    <t>Degasperi Thomas</t>
  </si>
  <si>
    <t>Caruso Brando</t>
  </si>
  <si>
    <t>Davies Arron</t>
  </si>
  <si>
    <t>Sedlmajer Adam</t>
  </si>
  <si>
    <t>25MON001</t>
  </si>
  <si>
    <t>Luzzeri Matteo</t>
  </si>
  <si>
    <t>Козловский Александр</t>
  </si>
  <si>
    <t>26S021R</t>
  </si>
  <si>
    <t>68-74</t>
  </si>
  <si>
    <t>Попков Андрей</t>
  </si>
  <si>
    <t>1.50/58/11.25</t>
  </si>
  <si>
    <t>Хаментовский Федор</t>
  </si>
  <si>
    <t>25ПРБ 21</t>
  </si>
  <si>
    <t>MEN U21</t>
  </si>
  <si>
    <t>25FRA031</t>
  </si>
  <si>
    <t>Faeh Nicolas</t>
  </si>
  <si>
    <t>25FRA006</t>
  </si>
  <si>
    <t>25FRA022</t>
  </si>
  <si>
    <t>Georges Matteo</t>
  </si>
  <si>
    <t>25FRA001</t>
  </si>
  <si>
    <t>Cederquist Leo</t>
  </si>
  <si>
    <t>25ESP002</t>
  </si>
  <si>
    <t>Pollard Noah</t>
  </si>
  <si>
    <t>25GBR019</t>
  </si>
  <si>
    <t>Petropoulos Christos</t>
  </si>
  <si>
    <t>25GRE005</t>
  </si>
  <si>
    <t>25Вега  КС2</t>
  </si>
  <si>
    <t>Уколов Антон</t>
  </si>
  <si>
    <t>2.00/58/14.25</t>
  </si>
  <si>
    <t>ПРБ РБ 21</t>
  </si>
  <si>
    <t>Wild Theo</t>
  </si>
  <si>
    <t>25FRA009</t>
  </si>
  <si>
    <t>25FRA028</t>
  </si>
  <si>
    <t>Attensam Constantin</t>
  </si>
  <si>
    <t>Constantinou Andreas</t>
  </si>
  <si>
    <t>Schonauer Alessandro</t>
  </si>
  <si>
    <t>Vermeulen Leon</t>
  </si>
  <si>
    <t>Cosgrove James</t>
  </si>
  <si>
    <t>25FRA027</t>
  </si>
  <si>
    <t>**6.00/55/18.25</t>
  </si>
  <si>
    <t>25ОРС</t>
  </si>
  <si>
    <t>Austras Vincentas</t>
  </si>
  <si>
    <t>Ehrengren Edvard</t>
  </si>
  <si>
    <t>Malmros Viggo</t>
  </si>
  <si>
    <t>25DEN003</t>
  </si>
  <si>
    <t>Huber Lorenz</t>
  </si>
  <si>
    <t>25FIN005</t>
  </si>
  <si>
    <t>Сенько Марк ***</t>
  </si>
  <si>
    <t>Михно Даниил ***</t>
  </si>
  <si>
    <t>Vondrak Alexander</t>
  </si>
  <si>
    <t>3,00/55/16.00</t>
  </si>
  <si>
    <t>Andersen Arthur Carl</t>
  </si>
  <si>
    <t>4,50/55/18.25</t>
  </si>
  <si>
    <t>25DEN002</t>
  </si>
  <si>
    <t>25КС 1</t>
  </si>
  <si>
    <t xml:space="preserve">25ПРБ17 </t>
  </si>
  <si>
    <t xml:space="preserve">25ОРС 17 </t>
  </si>
  <si>
    <t>1/.00/55/14.25 (ПРБ14</t>
  </si>
  <si>
    <t>2ой результат для определения места  в рейтинге</t>
  </si>
  <si>
    <t>4.50/55/18.25 ПРБ14</t>
  </si>
  <si>
    <t>DAILLAND Thibaut</t>
  </si>
  <si>
    <t>35+</t>
  </si>
  <si>
    <t> FRA</t>
  </si>
  <si>
    <t>Fortamps Olivier</t>
  </si>
  <si>
    <t>45+</t>
  </si>
  <si>
    <t> BEL</t>
  </si>
  <si>
    <t>25BEL005</t>
  </si>
  <si>
    <t> UKR</t>
  </si>
  <si>
    <t>26IWWF02</t>
  </si>
  <si>
    <t>26CHI001</t>
  </si>
  <si>
    <t>15-16</t>
  </si>
  <si>
    <t>25CYP002</t>
  </si>
  <si>
    <t> GBR</t>
  </si>
  <si>
    <t>25USA165</t>
  </si>
  <si>
    <t>25USA069</t>
  </si>
  <si>
    <t>Törnquist Tim</t>
  </si>
  <si>
    <t> SWE</t>
  </si>
  <si>
    <t> ITA</t>
  </si>
  <si>
    <t>25USA059</t>
  </si>
  <si>
    <t> CZE</t>
  </si>
  <si>
    <t>Attensam Nikolaus</t>
  </si>
  <si>
    <t>Open</t>
  </si>
  <si>
    <t> AUT</t>
  </si>
  <si>
    <r>
      <t xml:space="preserve">30  </t>
    </r>
    <r>
      <rPr>
        <sz val="9"/>
        <rFont val="Times New Roman"/>
        <family val="1"/>
        <charset val="204"/>
      </rPr>
      <t>*</t>
    </r>
  </si>
  <si>
    <t>25GEO002  Normal</t>
  </si>
  <si>
    <t>25Кубок Заславля</t>
  </si>
  <si>
    <t>**</t>
  </si>
  <si>
    <t> GRE</t>
  </si>
  <si>
    <t> CYP</t>
  </si>
  <si>
    <t>25CYP001</t>
  </si>
  <si>
    <t> GER</t>
  </si>
  <si>
    <t>Simoes Francisco José</t>
  </si>
  <si>
    <t> POR</t>
  </si>
  <si>
    <t>Mårtensson Malte</t>
  </si>
  <si>
    <t> POL</t>
  </si>
  <si>
    <t> LTU</t>
  </si>
  <si>
    <t> SUI</t>
  </si>
  <si>
    <t>4.00/55/12.00</t>
  </si>
  <si>
    <t>4.00/58/10.75</t>
  </si>
  <si>
    <t>2.00/58/10.75</t>
  </si>
  <si>
    <t>3.50/58/11.25</t>
  </si>
  <si>
    <t>3.00/58/11.25</t>
  </si>
  <si>
    <t>2.00/58/11.25</t>
  </si>
  <si>
    <t>1.00/58/11.25</t>
  </si>
  <si>
    <t>5.00/58/12.00</t>
  </si>
  <si>
    <t>4.00/58/12.00</t>
  </si>
  <si>
    <t>5.50/55/13.00</t>
  </si>
  <si>
    <t>4.50/55/13.00</t>
  </si>
  <si>
    <t>1.00/55/13.00</t>
  </si>
  <si>
    <t>3.00/55/14.25</t>
  </si>
  <si>
    <t>25USA051</t>
  </si>
  <si>
    <t>Over 35</t>
  </si>
  <si>
    <t> IWF</t>
  </si>
  <si>
    <t>Filchenko Danylo</t>
  </si>
  <si>
    <t>26USA049</t>
  </si>
  <si>
    <t>25USA166</t>
  </si>
  <si>
    <t>25USA123</t>
  </si>
  <si>
    <t>LAVAU Clarens</t>
  </si>
  <si>
    <t>GARCIA Axel</t>
  </si>
  <si>
    <t>Under 17</t>
  </si>
  <si>
    <t>25ITA04</t>
  </si>
  <si>
    <t>POITOUX CHRISTMANN Charles</t>
  </si>
  <si>
    <t>2.50/58/10.75</t>
  </si>
  <si>
    <t>2.50/58/11.25</t>
  </si>
  <si>
    <t>5,00/58/11.25</t>
  </si>
  <si>
    <t>1.50/58/9.75</t>
  </si>
  <si>
    <t>5.00/58/10.25</t>
  </si>
  <si>
    <t>4.00/58/10.25</t>
  </si>
  <si>
    <t>3.00/58/10.25</t>
  </si>
  <si>
    <t>2.50/58/10.25</t>
  </si>
  <si>
    <t>1.50/58/10.25</t>
  </si>
  <si>
    <t>1.00/58/10.25</t>
  </si>
  <si>
    <t>3.00/58/10.75</t>
  </si>
  <si>
    <t>11-13</t>
  </si>
  <si>
    <r>
      <t>3-</t>
    </r>
    <r>
      <rPr>
        <b/>
        <sz val="12"/>
        <color rgb="FFFFC000"/>
        <rFont val="Times New Roman"/>
        <family val="1"/>
        <charset val="204"/>
      </rPr>
      <t>4</t>
    </r>
  </si>
  <si>
    <t>SOUCI Benjamin</t>
  </si>
  <si>
    <t>DESCUNS Sacha</t>
  </si>
  <si>
    <t>GERMAIN Pierre Louis</t>
  </si>
  <si>
    <r>
      <t>5-</t>
    </r>
    <r>
      <rPr>
        <b/>
        <sz val="12"/>
        <rFont val="Times New Roman"/>
        <family val="1"/>
        <charset val="204"/>
      </rPr>
      <t>8</t>
    </r>
  </si>
  <si>
    <t>SAUNIER Thimote</t>
  </si>
  <si>
    <t>MAUMY Aurélien</t>
  </si>
  <si>
    <t>26-34</t>
  </si>
  <si>
    <t>MAUMY Emil</t>
  </si>
  <si>
    <t>Barron Etienne</t>
  </si>
  <si>
    <t>26GBR002</t>
  </si>
  <si>
    <t>2,00/55/16.00</t>
  </si>
  <si>
    <t>Björkman Nils</t>
  </si>
  <si>
    <t>26GRE001</t>
  </si>
  <si>
    <t xml:space="preserve"> по ВОДНОЛЫЖНОМУ СПОРТУ за КАТЕРОМ  на  20.06.2026 </t>
  </si>
  <si>
    <t>рейтинг на 20.06.2026</t>
  </si>
  <si>
    <t>DUPLAN FRIBOURG Louis</t>
  </si>
  <si>
    <t>DUPLAN FRIBOURG Pol</t>
  </si>
  <si>
    <t>JACQUIER Romain</t>
  </si>
  <si>
    <t>25USA052</t>
  </si>
  <si>
    <t>MORIN Antoine</t>
  </si>
  <si>
    <t>25USA035</t>
  </si>
  <si>
    <r>
      <t xml:space="preserve">14 </t>
    </r>
    <r>
      <rPr>
        <sz val="12"/>
        <color rgb="FFFF0000"/>
        <rFont val="Symbol"/>
        <family val="1"/>
        <charset val="2"/>
      </rPr>
      <t>­</t>
    </r>
  </si>
  <si>
    <t>26GBR015</t>
  </si>
  <si>
    <t>GARCIA Aurel</t>
  </si>
  <si>
    <r>
      <t xml:space="preserve">11 </t>
    </r>
    <r>
      <rPr>
        <sz val="12"/>
        <color rgb="FFFF0000"/>
        <rFont val="Symbol"/>
        <family val="1"/>
        <charset val="2"/>
      </rPr>
      <t>­</t>
    </r>
  </si>
  <si>
    <t>26ОРС</t>
  </si>
  <si>
    <t>Donnerstål Isak</t>
  </si>
  <si>
    <t xml:space="preserve"> 265ОРС</t>
  </si>
  <si>
    <t xml:space="preserve"> 26ОРС</t>
  </si>
  <si>
    <r>
      <t>4</t>
    </r>
    <r>
      <rPr>
        <b/>
        <sz val="12"/>
        <color rgb="FFFF0000"/>
        <rFont val="Symbol"/>
        <family val="1"/>
        <charset val="2"/>
      </rPr>
      <t>­</t>
    </r>
  </si>
  <si>
    <t>26FRA007</t>
  </si>
  <si>
    <r>
      <t>8</t>
    </r>
    <r>
      <rPr>
        <b/>
        <sz val="12"/>
        <color rgb="FFFF0000"/>
        <rFont val="Symbol"/>
        <family val="1"/>
        <charset val="2"/>
      </rPr>
      <t>­</t>
    </r>
  </si>
  <si>
    <t>Jackson Freddie</t>
  </si>
  <si>
    <r>
      <rPr>
        <b/>
        <sz val="12"/>
        <rFont val="Symbol"/>
        <family val="1"/>
        <charset val="2"/>
      </rPr>
      <t>9</t>
    </r>
    <r>
      <rPr>
        <b/>
        <sz val="12"/>
        <color theme="5" tint="-0.249977111117893"/>
        <rFont val="Symbol"/>
        <family val="1"/>
        <charset val="2"/>
      </rPr>
      <t>­</t>
    </r>
  </si>
  <si>
    <t>GRAHAM LUCA</t>
  </si>
  <si>
    <t xml:space="preserve"> по ВОДНОЛЫЖНОМУ СПОРТУ за КАТЕРОМ  на  20.06.2026  </t>
  </si>
  <si>
    <t>26MON001</t>
  </si>
  <si>
    <t>26USA011</t>
  </si>
  <si>
    <t>5.00/58/11.25</t>
  </si>
  <si>
    <t>8-9</t>
  </si>
  <si>
    <t>26GBR012</t>
  </si>
  <si>
    <t>10-12</t>
  </si>
  <si>
    <t>­</t>
  </si>
  <si>
    <t>1.50/55/11.00</t>
  </si>
  <si>
    <r>
      <t xml:space="preserve">1 </t>
    </r>
    <r>
      <rPr>
        <b/>
        <sz val="12"/>
        <color rgb="FFFF0000"/>
        <rFont val="Symbol"/>
        <family val="1"/>
        <charset val="2"/>
      </rPr>
      <t>­</t>
    </r>
  </si>
  <si>
    <t>26GER008</t>
  </si>
  <si>
    <t>5.00/55/12.00</t>
  </si>
  <si>
    <t>4.50/55/12.00</t>
  </si>
  <si>
    <t>2.00/55/13.00</t>
  </si>
  <si>
    <r>
      <t>7</t>
    </r>
    <r>
      <rPr>
        <sz val="12"/>
        <color rgb="FFFF0000"/>
        <rFont val="Symbol"/>
        <family val="1"/>
        <charset val="2"/>
      </rPr>
      <t>­</t>
    </r>
  </si>
  <si>
    <t>1,00/55/14.00</t>
  </si>
  <si>
    <t>5,50/55/16.00</t>
  </si>
  <si>
    <t>3.00/55/16.00</t>
  </si>
  <si>
    <t>5,00/58/12.00</t>
  </si>
  <si>
    <t>4.50/58/13.00</t>
  </si>
  <si>
    <t>26ЧРБ</t>
  </si>
  <si>
    <t>4,5,00/58/13.00</t>
  </si>
  <si>
    <t>3.0055/16.25</t>
  </si>
  <si>
    <t>4.50/58/13.25</t>
  </si>
  <si>
    <t>Попков  Андрей</t>
  </si>
  <si>
    <t>26RL RB</t>
  </si>
  <si>
    <t xml:space="preserve"> по ВОДНОЛЫЖНОМУ СПОРТУ за КАТЕРОМ  на 20.06.2026 </t>
  </si>
  <si>
    <t>**6.00/55/18.26</t>
  </si>
  <si>
    <t>2,00/58/12.00</t>
  </si>
  <si>
    <t xml:space="preserve">максимально возможный для получения многоборных очков результат. Подсчет со скорости 52/18,25 </t>
  </si>
  <si>
    <t xml:space="preserve">максимально возможный для получения многоборных очков результат. Подсчет со скорости 43/18,25  </t>
  </si>
  <si>
    <t>Прямого соответствия порядкового номера спортсмена и его номера  в  динамическом рейтинге  нет за исключением двенадати первых результатов!</t>
  </si>
  <si>
    <r>
      <t>18</t>
    </r>
    <r>
      <rPr>
        <sz val="12"/>
        <color rgb="FFFF0000"/>
        <rFont val="Symbol"/>
        <family val="1"/>
        <charset val="2"/>
      </rPr>
      <t>­</t>
    </r>
  </si>
  <si>
    <r>
      <rPr>
        <sz val="12"/>
        <rFont val="Symbol"/>
        <family val="1"/>
        <charset val="2"/>
      </rPr>
      <t>19</t>
    </r>
    <r>
      <rPr>
        <sz val="12"/>
        <color rgb="FF0070C0"/>
        <rFont val="Symbol"/>
        <family val="1"/>
        <charset val="2"/>
      </rPr>
      <t>¯</t>
    </r>
  </si>
  <si>
    <t>НЕТ ДАННЫХ В СТОЛБЦЕ N (место в рейтинге ЕА) - результат спортсмена не попадает в зону критериев на указанную дату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</si>
</sst>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Symbol"/>
      <family val="1"/>
      <charset val="2"/>
    </font>
    <font>
      <b/>
      <sz val="12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rgb="FF000000"/>
      <name val="Verdana"/>
      <family val="2"/>
      <charset val="204"/>
    </font>
    <font>
      <i/>
      <sz val="10"/>
      <color rgb="FF0070C0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b/>
      <sz val="12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8" tint="-0.249977111117893"/>
      <name val="Times New Roman"/>
      <family val="1"/>
      <charset val="204"/>
    </font>
    <font>
      <b/>
      <sz val="12"/>
      <color rgb="FF1EC82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70C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b/>
      <i/>
      <sz val="10"/>
      <color rgb="FF0070C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color rgb="FF000000"/>
      <name val="Segoe UI Semilight"/>
      <family val="2"/>
      <charset val="204"/>
    </font>
    <font>
      <b/>
      <sz val="8"/>
      <color rgb="FF000000"/>
      <name val="Segoe UI Semilight"/>
      <family val="2"/>
      <charset val="204"/>
    </font>
    <font>
      <sz val="12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i/>
      <sz val="12"/>
      <color rgb="FFFFC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FFC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sz val="9"/>
      <color rgb="FFFF0000"/>
      <name val="Verdana"/>
      <family val="2"/>
      <charset val="204"/>
    </font>
    <font>
      <u/>
      <sz val="9"/>
      <color theme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2"/>
      <color theme="4"/>
      <name val="Calibri"/>
      <family val="2"/>
      <charset val="204"/>
      <scheme val="minor"/>
    </font>
    <font>
      <sz val="9"/>
      <color rgb="FF000000"/>
      <name val="Segoe UI Semilight"/>
      <family val="2"/>
      <charset val="204"/>
    </font>
    <font>
      <sz val="9"/>
      <name val="Calibri"/>
      <family val="2"/>
      <charset val="204"/>
      <scheme val="minor"/>
    </font>
    <font>
      <sz val="11"/>
      <color rgb="FF00B0F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1"/>
      <color rgb="FFC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2"/>
      <color theme="3"/>
      <name val="Times New Roman"/>
      <family val="1"/>
      <charset val="204"/>
    </font>
    <font>
      <i/>
      <sz val="12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212529"/>
      <name val="Arial"/>
      <family val="2"/>
      <charset val="204"/>
    </font>
    <font>
      <b/>
      <sz val="10"/>
      <color theme="5" tint="-0.249977111117893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sz val="12"/>
      <color rgb="FF212529"/>
      <name val="Arial"/>
      <family val="2"/>
      <charset val="204"/>
    </font>
    <font>
      <b/>
      <i/>
      <sz val="12"/>
      <color rgb="FFFF0000"/>
      <name val="Times New Roman"/>
      <family val="1"/>
      <charset val="204"/>
    </font>
    <font>
      <b/>
      <sz val="9"/>
      <color rgb="FF0070C0"/>
      <name val="Verdana"/>
      <family val="2"/>
      <charset val="204"/>
    </font>
    <font>
      <sz val="9"/>
      <name val="Verdana"/>
      <family val="2"/>
      <charset val="204"/>
    </font>
    <font>
      <sz val="8"/>
      <name val="Times New Roman"/>
      <family val="1"/>
      <charset val="204"/>
    </font>
    <font>
      <sz val="12"/>
      <color rgb="FFFF0000"/>
      <name val="Symbol"/>
      <family val="1"/>
      <charset val="2"/>
    </font>
    <font>
      <b/>
      <sz val="12"/>
      <color rgb="FFFF0000"/>
      <name val="Symbol"/>
      <family val="1"/>
      <charset val="2"/>
    </font>
    <font>
      <b/>
      <sz val="12"/>
      <name val="Symbol"/>
      <family val="1"/>
      <charset val="2"/>
    </font>
    <font>
      <sz val="12"/>
      <color theme="4"/>
      <name val="Times New Roman"/>
      <family val="1"/>
      <charset val="204"/>
    </font>
    <font>
      <b/>
      <sz val="12"/>
      <color theme="5" tint="-0.249977111117893"/>
      <name val="Symbol"/>
      <family val="1"/>
      <charset val="2"/>
    </font>
    <font>
      <b/>
      <sz val="11"/>
      <color theme="4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Symbol"/>
      <family val="1"/>
      <charset val="2"/>
    </font>
    <font>
      <b/>
      <sz val="12"/>
      <color theme="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sz val="12"/>
      <color theme="1"/>
      <name val="Symbol"/>
      <family val="1"/>
      <charset val="2"/>
    </font>
    <font>
      <sz val="12"/>
      <name val="Symbol"/>
      <family val="1"/>
      <charset val="2"/>
    </font>
    <font>
      <sz val="12"/>
      <color rgb="FF0070C0"/>
      <name val="Symbol"/>
      <family val="1"/>
      <charset val="2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6FEDE"/>
        <bgColor indexed="64"/>
      </patternFill>
    </fill>
    <fill>
      <patternFill patternType="solid">
        <fgColor rgb="FF7DFF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7FF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EE2E6"/>
      </top>
      <bottom/>
      <diagonal/>
    </border>
    <border>
      <left/>
      <right style="thin">
        <color indexed="64"/>
      </right>
      <top style="medium">
        <color rgb="FFDEE2E6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90" fillId="0" borderId="0" applyFont="0" applyFill="0" applyBorder="0" applyAlignment="0" applyProtection="0"/>
  </cellStyleXfs>
  <cellXfs count="1133">
    <xf numFmtId="0" fontId="0" fillId="0" borderId="0" xfId="0"/>
    <xf numFmtId="0" fontId="16" fillId="0" borderId="0" xfId="0" applyFont="1"/>
    <xf numFmtId="0" fontId="10" fillId="0" borderId="0" xfId="0" applyFont="1"/>
    <xf numFmtId="0" fontId="16" fillId="6" borderId="0" xfId="0" applyFont="1" applyFill="1"/>
    <xf numFmtId="0" fontId="10" fillId="6" borderId="0" xfId="0" applyFont="1" applyFill="1"/>
    <xf numFmtId="0" fontId="19" fillId="6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25" fillId="6" borderId="1" xfId="0" applyFont="1" applyFill="1" applyBorder="1"/>
    <xf numFmtId="0" fontId="2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19" fillId="0" borderId="0" xfId="0" applyFont="1" applyFill="1"/>
    <xf numFmtId="0" fontId="16" fillId="6" borderId="0" xfId="0" applyFont="1" applyFill="1" applyBorder="1"/>
    <xf numFmtId="0" fontId="24" fillId="6" borderId="0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right"/>
    </xf>
    <xf numFmtId="0" fontId="32" fillId="0" borderId="1" xfId="0" applyFont="1" applyFill="1" applyBorder="1" applyAlignment="1">
      <alignment vertical="center" wrapText="1"/>
    </xf>
    <xf numFmtId="0" fontId="10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26" fillId="6" borderId="0" xfId="0" applyFont="1" applyFill="1" applyBorder="1" applyAlignment="1">
      <alignment horizontal="center"/>
    </xf>
    <xf numFmtId="0" fontId="11" fillId="6" borderId="0" xfId="0" applyFont="1" applyFill="1" applyBorder="1"/>
    <xf numFmtId="0" fontId="10" fillId="6" borderId="12" xfId="0" applyFont="1" applyFill="1" applyBorder="1"/>
    <xf numFmtId="0" fontId="1" fillId="0" borderId="1" xfId="0" applyFont="1" applyFill="1" applyBorder="1"/>
    <xf numFmtId="0" fontId="11" fillId="5" borderId="1" xfId="0" applyFont="1" applyFill="1" applyBorder="1" applyAlignment="1">
      <alignment horizontal="center"/>
    </xf>
    <xf numFmtId="0" fontId="23" fillId="0" borderId="7" xfId="0" applyFont="1" applyFill="1" applyBorder="1"/>
    <xf numFmtId="0" fontId="34" fillId="0" borderId="0" xfId="0" applyFont="1"/>
    <xf numFmtId="0" fontId="1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0" borderId="7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1" fillId="0" borderId="1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/>
    </xf>
    <xf numFmtId="0" fontId="31" fillId="0" borderId="1" xfId="0" applyFont="1" applyFill="1" applyBorder="1"/>
    <xf numFmtId="0" fontId="3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16" fillId="0" borderId="0" xfId="0" applyFont="1" applyFill="1"/>
    <xf numFmtId="0" fontId="15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0" fillId="0" borderId="7" xfId="0" applyFont="1" applyFill="1" applyBorder="1"/>
    <xf numFmtId="0" fontId="5" fillId="0" borderId="0" xfId="1" applyFill="1" applyBorder="1" applyAlignment="1">
      <alignment horizontal="left" vertical="center"/>
    </xf>
    <xf numFmtId="0" fontId="15" fillId="0" borderId="14" xfId="0" applyFont="1" applyFill="1" applyBorder="1"/>
    <xf numFmtId="0" fontId="8" fillId="0" borderId="7" xfId="0" applyFont="1" applyFill="1" applyBorder="1"/>
    <xf numFmtId="3" fontId="3" fillId="0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right" vertical="center"/>
    </xf>
    <xf numFmtId="0" fontId="8" fillId="0" borderId="14" xfId="0" applyFont="1" applyFill="1" applyBorder="1"/>
    <xf numFmtId="0" fontId="1" fillId="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40" fillId="0" borderId="0" xfId="0" applyFont="1"/>
    <xf numFmtId="0" fontId="25" fillId="6" borderId="0" xfId="0" applyFont="1" applyFill="1"/>
    <xf numFmtId="0" fontId="1" fillId="6" borderId="12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6" borderId="0" xfId="0" applyFont="1" applyFill="1"/>
    <xf numFmtId="0" fontId="25" fillId="6" borderId="0" xfId="0" applyFont="1" applyFill="1" applyAlignment="1">
      <alignment wrapText="1"/>
    </xf>
    <xf numFmtId="0" fontId="40" fillId="0" borderId="0" xfId="0" applyFont="1" applyFill="1"/>
    <xf numFmtId="0" fontId="25" fillId="0" borderId="0" xfId="0" applyFont="1" applyFill="1"/>
    <xf numFmtId="0" fontId="1" fillId="0" borderId="0" xfId="0" applyFont="1" applyFill="1" applyBorder="1" applyAlignment="1"/>
    <xf numFmtId="0" fontId="50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/>
    </xf>
    <xf numFmtId="0" fontId="40" fillId="0" borderId="0" xfId="0" applyFont="1" applyBorder="1"/>
    <xf numFmtId="0" fontId="31" fillId="6" borderId="0" xfId="0" applyFont="1" applyFill="1" applyBorder="1" applyAlignment="1">
      <alignment horizontal="left"/>
    </xf>
    <xf numFmtId="0" fontId="40" fillId="6" borderId="0" xfId="0" applyFont="1" applyFill="1"/>
    <xf numFmtId="0" fontId="25" fillId="6" borderId="0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6" fillId="6" borderId="0" xfId="0" applyFont="1" applyFill="1"/>
    <xf numFmtId="0" fontId="10" fillId="6" borderId="0" xfId="0" applyFont="1" applyFill="1" applyAlignment="1">
      <alignment horizontal="center" vertical="center"/>
    </xf>
    <xf numFmtId="0" fontId="24" fillId="6" borderId="0" xfId="0" applyFont="1" applyFill="1" applyBorder="1" applyAlignment="1">
      <alignment horizontal="left"/>
    </xf>
    <xf numFmtId="0" fontId="52" fillId="0" borderId="1" xfId="0" applyFont="1" applyFill="1" applyBorder="1" applyAlignment="1">
      <alignment horizontal="center"/>
    </xf>
    <xf numFmtId="0" fontId="23" fillId="0" borderId="14" xfId="0" applyFont="1" applyFill="1" applyBorder="1"/>
    <xf numFmtId="0" fontId="3" fillId="0" borderId="7" xfId="0" applyFont="1" applyFill="1" applyBorder="1" applyAlignment="1">
      <alignment horizontal="center"/>
    </xf>
    <xf numFmtId="0" fontId="53" fillId="0" borderId="1" xfId="0" applyFont="1" applyFill="1" applyBorder="1" applyAlignment="1">
      <alignment horizontal="right" vertical="center"/>
    </xf>
    <xf numFmtId="0" fontId="32" fillId="6" borderId="0" xfId="0" applyFont="1" applyFill="1" applyAlignment="1">
      <alignment horizontal="left" vertical="center"/>
    </xf>
    <xf numFmtId="0" fontId="25" fillId="6" borderId="0" xfId="0" applyFont="1" applyFill="1" applyBorder="1"/>
    <xf numFmtId="0" fontId="23" fillId="0" borderId="0" xfId="0" applyFont="1" applyFill="1"/>
    <xf numFmtId="0" fontId="3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4" fillId="6" borderId="12" xfId="0" applyFont="1" applyFill="1" applyBorder="1" applyAlignment="1"/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49" fontId="25" fillId="0" borderId="0" xfId="0" applyNumberFormat="1" applyFont="1" applyFill="1" applyBorder="1" applyAlignment="1"/>
    <xf numFmtId="49" fontId="25" fillId="6" borderId="0" xfId="0" applyNumberFormat="1" applyFont="1" applyFill="1" applyBorder="1" applyAlignment="1">
      <alignment horizontal="center"/>
    </xf>
    <xf numFmtId="0" fontId="40" fillId="6" borderId="0" xfId="0" applyFont="1" applyFill="1" applyBorder="1"/>
    <xf numFmtId="0" fontId="0" fillId="0" borderId="0" xfId="0" applyFont="1"/>
    <xf numFmtId="0" fontId="1" fillId="6" borderId="0" xfId="0" applyFont="1" applyFill="1" applyBorder="1" applyAlignment="1"/>
    <xf numFmtId="0" fontId="1" fillId="0" borderId="1" xfId="0" applyFont="1" applyFill="1" applyBorder="1" applyAlignment="1"/>
    <xf numFmtId="4" fontId="1" fillId="0" borderId="18" xfId="0" applyNumberFormat="1" applyFont="1" applyFill="1" applyBorder="1" applyAlignment="1">
      <alignment horizontal="center" wrapText="1"/>
    </xf>
    <xf numFmtId="0" fontId="55" fillId="0" borderId="7" xfId="0" applyFont="1" applyBorder="1" applyAlignment="1">
      <alignment horizontal="center"/>
    </xf>
    <xf numFmtId="4" fontId="24" fillId="0" borderId="6" xfId="0" applyNumberFormat="1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2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/>
    </xf>
    <xf numFmtId="4" fontId="45" fillId="0" borderId="0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46" fillId="0" borderId="0" xfId="0" applyNumberFormat="1" applyFont="1" applyFill="1" applyBorder="1" applyAlignment="1">
      <alignment horizontal="center" vertical="center"/>
    </xf>
    <xf numFmtId="2" fontId="47" fillId="0" borderId="0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/>
    </xf>
    <xf numFmtId="3" fontId="1" fillId="0" borderId="14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2" fontId="47" fillId="0" borderId="0" xfId="0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5" fillId="0" borderId="0" xfId="0" applyFont="1" applyFill="1" applyAlignment="1">
      <alignment wrapText="1"/>
    </xf>
    <xf numFmtId="0" fontId="31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10" fillId="6" borderId="0" xfId="0" applyFont="1" applyFill="1" applyBorder="1"/>
    <xf numFmtId="0" fontId="9" fillId="0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31" fillId="0" borderId="0" xfId="0" applyNumberFormat="1" applyFont="1" applyFill="1" applyBorder="1" applyAlignment="1">
      <alignment horizontal="left"/>
    </xf>
    <xf numFmtId="0" fontId="56" fillId="6" borderId="0" xfId="1" applyFont="1" applyFill="1" applyAlignment="1">
      <alignment horizontal="left" vertical="center" wrapText="1"/>
    </xf>
    <xf numFmtId="0" fontId="35" fillId="6" borderId="0" xfId="0" applyFont="1" applyFill="1" applyBorder="1" applyAlignment="1">
      <alignment horizontal="left"/>
    </xf>
    <xf numFmtId="0" fontId="35" fillId="6" borderId="0" xfId="0" applyFont="1" applyFill="1" applyBorder="1"/>
    <xf numFmtId="0" fontId="24" fillId="0" borderId="0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57" fillId="0" borderId="0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right" vertical="center"/>
    </xf>
    <xf numFmtId="2" fontId="33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58" fillId="0" borderId="0" xfId="0" applyFont="1" applyFill="1" applyBorder="1"/>
    <xf numFmtId="0" fontId="4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59" fillId="0" borderId="0" xfId="0" applyFont="1" applyFill="1" applyBorder="1"/>
    <xf numFmtId="0" fontId="59" fillId="0" borderId="0" xfId="0" applyFont="1"/>
    <xf numFmtId="0" fontId="35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horizontal="center" wrapText="1"/>
    </xf>
    <xf numFmtId="0" fontId="41" fillId="6" borderId="0" xfId="0" applyFont="1" applyFill="1" applyBorder="1" applyAlignment="1">
      <alignment horizontal="center" vertical="center"/>
    </xf>
    <xf numFmtId="0" fontId="21" fillId="6" borderId="0" xfId="0" applyFont="1" applyFill="1"/>
    <xf numFmtId="0" fontId="35" fillId="6" borderId="0" xfId="0" applyFont="1" applyFill="1"/>
    <xf numFmtId="0" fontId="35" fillId="6" borderId="0" xfId="0" applyFont="1" applyFill="1" applyBorder="1" applyAlignment="1">
      <alignment horizontal="right"/>
    </xf>
    <xf numFmtId="0" fontId="35" fillId="6" borderId="0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vertical="center"/>
    </xf>
    <xf numFmtId="0" fontId="59" fillId="6" borderId="0" xfId="0" applyFont="1" applyFill="1"/>
    <xf numFmtId="0" fontId="6" fillId="0" borderId="0" xfId="0" applyFont="1"/>
    <xf numFmtId="0" fontId="61" fillId="9" borderId="1" xfId="0" applyFont="1" applyFill="1" applyBorder="1" applyAlignment="1">
      <alignment horizontal="left" vertical="center"/>
    </xf>
    <xf numFmtId="0" fontId="62" fillId="9" borderId="1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24" fillId="0" borderId="0" xfId="0" applyFont="1" applyFill="1" applyBorder="1" applyAlignment="1">
      <alignment vertical="center"/>
    </xf>
    <xf numFmtId="0" fontId="1" fillId="0" borderId="0" xfId="0" applyFont="1" applyFill="1"/>
    <xf numFmtId="0" fontId="63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49" fontId="23" fillId="0" borderId="0" xfId="0" applyNumberFormat="1" applyFont="1" applyFill="1" applyBorder="1" applyAlignment="1"/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23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ont="1" applyFill="1" applyBorder="1"/>
    <xf numFmtId="0" fontId="2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Border="1"/>
    <xf numFmtId="2" fontId="2" fillId="6" borderId="1" xfId="0" applyNumberFormat="1" applyFont="1" applyFill="1" applyBorder="1" applyAlignment="1">
      <alignment horizontal="center"/>
    </xf>
    <xf numFmtId="164" fontId="36" fillId="0" borderId="1" xfId="0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2" fontId="2" fillId="6" borderId="7" xfId="0" applyNumberFormat="1" applyFont="1" applyFill="1" applyBorder="1" applyAlignment="1">
      <alignment horizontal="center"/>
    </xf>
    <xf numFmtId="0" fontId="0" fillId="6" borderId="0" xfId="0" applyFill="1"/>
    <xf numFmtId="0" fontId="7" fillId="0" borderId="1" xfId="0" applyFont="1" applyFill="1" applyBorder="1"/>
    <xf numFmtId="0" fontId="8" fillId="6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1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0" fillId="0" borderId="0" xfId="0" applyFont="1" applyFill="1" applyBorder="1"/>
    <xf numFmtId="0" fontId="1" fillId="0" borderId="1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/>
    <xf numFmtId="0" fontId="3" fillId="0" borderId="0" xfId="0" applyFont="1" applyFill="1" applyBorder="1"/>
    <xf numFmtId="0" fontId="31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4" borderId="1" xfId="0" applyFont="1" applyFill="1" applyBorder="1"/>
    <xf numFmtId="2" fontId="4" fillId="6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2" fillId="9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" fillId="9" borderId="1" xfId="1" applyFill="1" applyBorder="1" applyAlignment="1">
      <alignment vertical="center"/>
    </xf>
    <xf numFmtId="0" fontId="20" fillId="4" borderId="14" xfId="0" applyFont="1" applyFill="1" applyBorder="1"/>
    <xf numFmtId="2" fontId="4" fillId="6" borderId="14" xfId="0" applyNumberFormat="1" applyFont="1" applyFill="1" applyBorder="1" applyAlignment="1">
      <alignment horizontal="center"/>
    </xf>
    <xf numFmtId="0" fontId="5" fillId="9" borderId="14" xfId="1" applyFill="1" applyBorder="1" applyAlignment="1">
      <alignment vertical="center"/>
    </xf>
    <xf numFmtId="0" fontId="32" fillId="0" borderId="7" xfId="0" applyFont="1" applyFill="1" applyBorder="1" applyAlignment="1">
      <alignment vertical="center" wrapText="1"/>
    </xf>
    <xf numFmtId="0" fontId="20" fillId="4" borderId="7" xfId="0" applyFont="1" applyFill="1" applyBorder="1"/>
    <xf numFmtId="2" fontId="4" fillId="6" borderId="7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4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8" fillId="0" borderId="0" xfId="0" applyFont="1" applyFill="1" applyBorder="1"/>
    <xf numFmtId="0" fontId="20" fillId="0" borderId="14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16" fillId="6" borderId="0" xfId="0" applyFont="1" applyFill="1" applyAlignment="1">
      <alignment horizontal="center"/>
    </xf>
    <xf numFmtId="0" fontId="69" fillId="0" borderId="1" xfId="0" applyFont="1" applyFill="1" applyBorder="1"/>
    <xf numFmtId="0" fontId="2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66" fillId="0" borderId="7" xfId="0" applyFont="1" applyFill="1" applyBorder="1" applyAlignment="1">
      <alignment horizontal="right" vertical="center"/>
    </xf>
    <xf numFmtId="0" fontId="66" fillId="0" borderId="1" xfId="0" applyFont="1" applyFill="1" applyBorder="1" applyAlignment="1">
      <alignment horizontal="right" vertical="center"/>
    </xf>
    <xf numFmtId="0" fontId="71" fillId="0" borderId="1" xfId="0" applyFont="1" applyFill="1" applyBorder="1" applyAlignment="1">
      <alignment horizontal="right" vertical="center"/>
    </xf>
    <xf numFmtId="0" fontId="1" fillId="4" borderId="7" xfId="0" applyFont="1" applyFill="1" applyBorder="1"/>
    <xf numFmtId="3" fontId="23" fillId="0" borderId="7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center" wrapText="1"/>
    </xf>
    <xf numFmtId="0" fontId="40" fillId="0" borderId="0" xfId="0" applyFont="1" applyBorder="1" applyAlignment="1">
      <alignment horizontal="center"/>
    </xf>
    <xf numFmtId="0" fontId="8" fillId="6" borderId="0" xfId="0" applyFont="1" applyFill="1" applyBorder="1"/>
    <xf numFmtId="0" fontId="15" fillId="6" borderId="0" xfId="0" applyFont="1" applyFill="1" applyBorder="1"/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vertical="center" wrapText="1"/>
    </xf>
    <xf numFmtId="0" fontId="67" fillId="0" borderId="1" xfId="0" applyFont="1" applyFill="1" applyBorder="1" applyAlignment="1">
      <alignment vertical="center" wrapText="1"/>
    </xf>
    <xf numFmtId="0" fontId="8" fillId="0" borderId="4" xfId="0" applyFont="1" applyFill="1" applyBorder="1"/>
    <xf numFmtId="0" fontId="22" fillId="0" borderId="14" xfId="0" applyFont="1" applyFill="1" applyBorder="1" applyAlignment="1">
      <alignment horizont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7" xfId="0" applyFont="1" applyFill="1" applyBorder="1" applyAlignment="1">
      <alignment vertical="center" wrapText="1"/>
    </xf>
    <xf numFmtId="2" fontId="25" fillId="6" borderId="1" xfId="0" applyNumberFormat="1" applyFont="1" applyFill="1" applyBorder="1" applyAlignment="1">
      <alignment vertical="center"/>
    </xf>
    <xf numFmtId="0" fontId="0" fillId="6" borderId="0" xfId="0" applyFill="1" applyBorder="1"/>
    <xf numFmtId="0" fontId="5" fillId="0" borderId="1" xfId="1" applyFill="1" applyBorder="1" applyAlignment="1">
      <alignment vertical="center"/>
    </xf>
    <xf numFmtId="0" fontId="22" fillId="13" borderId="1" xfId="0" applyFont="1" applyFill="1" applyBorder="1" applyAlignment="1">
      <alignment vertical="center" wrapText="1"/>
    </xf>
    <xf numFmtId="0" fontId="76" fillId="6" borderId="1" xfId="0" applyFont="1" applyFill="1" applyBorder="1"/>
    <xf numFmtId="0" fontId="25" fillId="6" borderId="1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vertical="center"/>
    </xf>
    <xf numFmtId="0" fontId="20" fillId="6" borderId="0" xfId="0" applyFont="1" applyFill="1" applyBorder="1"/>
    <xf numFmtId="0" fontId="8" fillId="0" borderId="5" xfId="0" applyFont="1" applyFill="1" applyBorder="1"/>
    <xf numFmtId="0" fontId="46" fillId="0" borderId="1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52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66" fillId="0" borderId="1" xfId="0" applyFont="1" applyFill="1" applyBorder="1"/>
    <xf numFmtId="0" fontId="25" fillId="6" borderId="7" xfId="0" applyFont="1" applyFill="1" applyBorder="1" applyAlignment="1">
      <alignment vertical="center"/>
    </xf>
    <xf numFmtId="0" fontId="35" fillId="6" borderId="1" xfId="0" applyFont="1" applyFill="1" applyBorder="1" applyAlignment="1">
      <alignment vertical="center"/>
    </xf>
    <xf numFmtId="0" fontId="46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textRotation="90" wrapText="1"/>
    </xf>
    <xf numFmtId="0" fontId="3" fillId="0" borderId="0" xfId="0" applyFont="1" applyFill="1" applyBorder="1" applyAlignment="1"/>
    <xf numFmtId="0" fontId="41" fillId="0" borderId="0" xfId="0" applyFont="1" applyFill="1" applyBorder="1" applyAlignment="1">
      <alignment wrapText="1"/>
    </xf>
    <xf numFmtId="0" fontId="4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wrapText="1"/>
    </xf>
    <xf numFmtId="0" fontId="32" fillId="9" borderId="1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vertical="center"/>
    </xf>
    <xf numFmtId="2" fontId="64" fillId="0" borderId="1" xfId="0" applyNumberFormat="1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vertical="center" wrapText="1"/>
    </xf>
    <xf numFmtId="0" fontId="32" fillId="11" borderId="1" xfId="0" applyFont="1" applyFill="1" applyBorder="1" applyAlignment="1">
      <alignment vertical="center"/>
    </xf>
    <xf numFmtId="0" fontId="38" fillId="10" borderId="1" xfId="0" applyFont="1" applyFill="1" applyBorder="1" applyAlignment="1">
      <alignment horizontal="center" vertical="center" wrapText="1"/>
    </xf>
    <xf numFmtId="0" fontId="5" fillId="11" borderId="1" xfId="1" applyFill="1" applyBorder="1" applyAlignment="1">
      <alignment vertical="center"/>
    </xf>
    <xf numFmtId="0" fontId="48" fillId="1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14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2" fontId="2" fillId="14" borderId="1" xfId="0" applyNumberFormat="1" applyFont="1" applyFill="1" applyBorder="1" applyAlignment="1">
      <alignment horizontal="center" vertical="center"/>
    </xf>
    <xf numFmtId="1" fontId="1" fillId="14" borderId="1" xfId="0" applyNumberFormat="1" applyFont="1" applyFill="1" applyBorder="1" applyAlignment="1">
      <alignment horizontal="center"/>
    </xf>
    <xf numFmtId="2" fontId="64" fillId="14" borderId="1" xfId="0" applyNumberFormat="1" applyFont="1" applyFill="1" applyBorder="1" applyAlignment="1">
      <alignment horizontal="center" vertical="center"/>
    </xf>
    <xf numFmtId="4" fontId="1" fillId="14" borderId="1" xfId="0" applyNumberFormat="1" applyFont="1" applyFill="1" applyBorder="1" applyAlignment="1">
      <alignment horizontal="center"/>
    </xf>
    <xf numFmtId="0" fontId="56" fillId="14" borderId="1" xfId="1" applyFont="1" applyFill="1" applyBorder="1" applyAlignment="1">
      <alignment horizontal="left" vertical="center" wrapText="1"/>
    </xf>
    <xf numFmtId="0" fontId="52" fillId="9" borderId="22" xfId="0" applyFont="1" applyFill="1" applyBorder="1" applyAlignment="1">
      <alignment vertical="center" wrapText="1"/>
    </xf>
    <xf numFmtId="0" fontId="32" fillId="9" borderId="14" xfId="0" applyFont="1" applyFill="1" applyBorder="1" applyAlignment="1">
      <alignment vertical="center" wrapText="1"/>
    </xf>
    <xf numFmtId="0" fontId="32" fillId="9" borderId="14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78" fillId="9" borderId="14" xfId="0" applyFont="1" applyFill="1" applyBorder="1" applyAlignment="1">
      <alignment vertical="center"/>
    </xf>
    <xf numFmtId="2" fontId="64" fillId="0" borderId="14" xfId="0" applyNumberFormat="1" applyFont="1" applyFill="1" applyBorder="1" applyAlignment="1">
      <alignment horizontal="center" vertical="center"/>
    </xf>
    <xf numFmtId="0" fontId="52" fillId="11" borderId="0" xfId="0" applyFont="1" applyFill="1" applyBorder="1" applyAlignment="1">
      <alignment vertical="center" wrapText="1"/>
    </xf>
    <xf numFmtId="0" fontId="32" fillId="11" borderId="7" xfId="0" applyFont="1" applyFill="1" applyBorder="1" applyAlignment="1">
      <alignment vertical="center" wrapText="1"/>
    </xf>
    <xf numFmtId="0" fontId="32" fillId="11" borderId="7" xfId="0" applyFont="1" applyFill="1" applyBorder="1" applyAlignment="1">
      <alignment vertical="center"/>
    </xf>
    <xf numFmtId="2" fontId="64" fillId="0" borderId="7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5" fillId="11" borderId="7" xfId="1" applyFill="1" applyBorder="1" applyAlignment="1">
      <alignment vertical="center"/>
    </xf>
    <xf numFmtId="0" fontId="46" fillId="9" borderId="1" xfId="0" applyFont="1" applyFill="1" applyBorder="1" applyAlignment="1">
      <alignment vertical="center" wrapText="1"/>
    </xf>
    <xf numFmtId="0" fontId="32" fillId="9" borderId="6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horizontal="center" vertical="center"/>
    </xf>
    <xf numFmtId="2" fontId="64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64" fillId="0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0" fontId="56" fillId="6" borderId="1" xfId="1" applyFont="1" applyFill="1" applyBorder="1" applyAlignment="1">
      <alignment horizontal="left" vertical="center" wrapText="1"/>
    </xf>
    <xf numFmtId="0" fontId="32" fillId="6" borderId="0" xfId="0" applyFont="1" applyFill="1" applyBorder="1" applyAlignment="1">
      <alignment vertical="center"/>
    </xf>
    <xf numFmtId="0" fontId="21" fillId="0" borderId="0" xfId="0" applyFont="1"/>
    <xf numFmtId="0" fontId="21" fillId="6" borderId="0" xfId="0" applyFont="1" applyFill="1" applyBorder="1"/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0" fontId="23" fillId="0" borderId="4" xfId="0" applyFont="1" applyFill="1" applyBorder="1"/>
    <xf numFmtId="0" fontId="32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0" fontId="80" fillId="6" borderId="0" xfId="0" applyFont="1" applyFill="1" applyBorder="1" applyAlignment="1">
      <alignment horizontal="center"/>
    </xf>
    <xf numFmtId="0" fontId="23" fillId="6" borderId="0" xfId="0" applyFont="1" applyFill="1" applyAlignment="1">
      <alignment wrapText="1"/>
    </xf>
    <xf numFmtId="0" fontId="23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wrapText="1"/>
    </xf>
    <xf numFmtId="0" fontId="23" fillId="6" borderId="0" xfId="0" applyFont="1" applyFill="1" applyAlignment="1">
      <alignment vertical="top" wrapText="1"/>
    </xf>
    <xf numFmtId="0" fontId="41" fillId="6" borderId="0" xfId="0" applyFont="1" applyFill="1" applyBorder="1" applyAlignment="1">
      <alignment horizontal="center"/>
    </xf>
    <xf numFmtId="0" fontId="5" fillId="11" borderId="1" xfId="1" applyFill="1" applyBorder="1" applyAlignment="1">
      <alignment vertical="center" wrapText="1"/>
    </xf>
    <xf numFmtId="0" fontId="78" fillId="11" borderId="1" xfId="0" applyFont="1" applyFill="1" applyBorder="1" applyAlignment="1">
      <alignment vertical="center" wrapText="1"/>
    </xf>
    <xf numFmtId="0" fontId="32" fillId="11" borderId="1" xfId="0" applyFont="1" applyFill="1" applyBorder="1" applyAlignment="1">
      <alignment horizontal="center" vertical="center"/>
    </xf>
    <xf numFmtId="0" fontId="40" fillId="6" borderId="1" xfId="0" applyFont="1" applyFill="1" applyBorder="1"/>
    <xf numFmtId="0" fontId="32" fillId="6" borderId="0" xfId="0" applyFont="1" applyFill="1" applyAlignment="1">
      <alignment vertical="center"/>
    </xf>
    <xf numFmtId="2" fontId="2" fillId="6" borderId="0" xfId="0" applyNumberFormat="1" applyFont="1" applyFill="1" applyBorder="1" applyAlignment="1">
      <alignment horizontal="center" vertical="center"/>
    </xf>
    <xf numFmtId="0" fontId="5" fillId="6" borderId="0" xfId="1" applyFill="1" applyAlignment="1">
      <alignment vertical="center"/>
    </xf>
    <xf numFmtId="2" fontId="81" fillId="0" borderId="0" xfId="0" applyNumberFormat="1" applyFont="1"/>
    <xf numFmtId="4" fontId="1" fillId="0" borderId="11" xfId="0" applyNumberFormat="1" applyFont="1" applyFill="1" applyBorder="1" applyAlignment="1">
      <alignment horizontal="center" wrapText="1"/>
    </xf>
    <xf numFmtId="0" fontId="55" fillId="0" borderId="1" xfId="0" applyFont="1" applyBorder="1" applyAlignment="1">
      <alignment horizontal="center"/>
    </xf>
    <xf numFmtId="0" fontId="41" fillId="0" borderId="12" xfId="0" applyFont="1" applyFill="1" applyBorder="1" applyAlignment="1">
      <alignment horizontal="center" vertical="center" wrapText="1"/>
    </xf>
    <xf numFmtId="4" fontId="24" fillId="0" borderId="12" xfId="0" applyNumberFormat="1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right"/>
    </xf>
    <xf numFmtId="0" fontId="31" fillId="6" borderId="1" xfId="0" applyFont="1" applyFill="1" applyBorder="1" applyAlignment="1">
      <alignment horizontal="left"/>
    </xf>
    <xf numFmtId="0" fontId="23" fillId="6" borderId="1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 vertical="center"/>
    </xf>
    <xf numFmtId="2" fontId="81" fillId="0" borderId="1" xfId="0" applyNumberFormat="1" applyFont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2" fontId="64" fillId="0" borderId="3" xfId="0" applyNumberFormat="1" applyFont="1" applyFill="1" applyBorder="1" applyAlignment="1">
      <alignment horizontal="center" vertical="center"/>
    </xf>
    <xf numFmtId="0" fontId="1" fillId="14" borderId="1" xfId="0" applyFont="1" applyFill="1" applyBorder="1"/>
    <xf numFmtId="0" fontId="9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left"/>
    </xf>
    <xf numFmtId="0" fontId="1" fillId="14" borderId="5" xfId="0" applyFont="1" applyFill="1" applyBorder="1" applyAlignment="1">
      <alignment horizontal="center" vertical="center"/>
    </xf>
    <xf numFmtId="1" fontId="3" fillId="14" borderId="17" xfId="0" applyNumberFormat="1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 vertical="center"/>
    </xf>
    <xf numFmtId="2" fontId="64" fillId="14" borderId="3" xfId="0" applyNumberFormat="1" applyFont="1" applyFill="1" applyBorder="1" applyAlignment="1">
      <alignment horizontal="center" vertical="center"/>
    </xf>
    <xf numFmtId="164" fontId="23" fillId="6" borderId="5" xfId="0" applyNumberFormat="1" applyFont="1" applyFill="1" applyBorder="1" applyAlignment="1">
      <alignment horizontal="center" vertical="center"/>
    </xf>
    <xf numFmtId="0" fontId="31" fillId="6" borderId="17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/>
    </xf>
    <xf numFmtId="164" fontId="23" fillId="0" borderId="5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/>
    </xf>
    <xf numFmtId="2" fontId="31" fillId="0" borderId="17" xfId="0" applyNumberFormat="1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56" fillId="0" borderId="7" xfId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2" fontId="81" fillId="0" borderId="1" xfId="0" applyNumberFormat="1" applyFont="1" applyBorder="1" applyAlignment="1">
      <alignment horizontal="center" vertical="center"/>
    </xf>
    <xf numFmtId="0" fontId="56" fillId="0" borderId="1" xfId="1" applyFont="1" applyFill="1" applyBorder="1" applyAlignment="1">
      <alignment horizontal="left" vertical="center" wrapText="1"/>
    </xf>
    <xf numFmtId="1" fontId="3" fillId="0" borderId="17" xfId="0" applyNumberFormat="1" applyFont="1" applyFill="1" applyBorder="1" applyAlignment="1">
      <alignment horizontal="center" wrapText="1"/>
    </xf>
    <xf numFmtId="2" fontId="64" fillId="0" borderId="16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2" fontId="35" fillId="0" borderId="0" xfId="0" applyNumberFormat="1" applyFont="1" applyFill="1" applyBorder="1"/>
    <xf numFmtId="0" fontId="36" fillId="6" borderId="1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left" vertical="center"/>
    </xf>
    <xf numFmtId="2" fontId="51" fillId="11" borderId="1" xfId="0" applyNumberFormat="1" applyFont="1" applyFill="1" applyBorder="1" applyAlignment="1">
      <alignment horizontal="center" vertical="center"/>
    </xf>
    <xf numFmtId="0" fontId="82" fillId="0" borderId="1" xfId="0" applyFont="1" applyFill="1" applyBorder="1" applyAlignment="1">
      <alignment horizontal="left" vertical="center"/>
    </xf>
    <xf numFmtId="2" fontId="51" fillId="9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 wrapText="1"/>
    </xf>
    <xf numFmtId="0" fontId="51" fillId="11" borderId="1" xfId="0" applyFont="1" applyFill="1" applyBorder="1" applyAlignment="1">
      <alignment horizontal="left" vertical="center"/>
    </xf>
    <xf numFmtId="0" fontId="36" fillId="11" borderId="1" xfId="0" applyFont="1" applyFill="1" applyBorder="1" applyAlignment="1">
      <alignment horizontal="center" vertical="center"/>
    </xf>
    <xf numFmtId="164" fontId="36" fillId="11" borderId="1" xfId="0" applyNumberFormat="1" applyFont="1" applyFill="1" applyBorder="1" applyAlignment="1">
      <alignment horizontal="center" vertical="center"/>
    </xf>
    <xf numFmtId="0" fontId="56" fillId="11" borderId="1" xfId="1" applyFont="1" applyFill="1" applyBorder="1" applyAlignment="1">
      <alignment vertical="center"/>
    </xf>
    <xf numFmtId="2" fontId="51" fillId="0" borderId="1" xfId="0" applyNumberFormat="1" applyFont="1" applyFill="1" applyBorder="1" applyAlignment="1">
      <alignment horizontal="center" vertical="center"/>
    </xf>
    <xf numFmtId="0" fontId="56" fillId="0" borderId="7" xfId="1" applyFont="1" applyFill="1" applyBorder="1" applyAlignment="1">
      <alignment vertical="center"/>
    </xf>
    <xf numFmtId="49" fontId="23" fillId="0" borderId="14" xfId="0" applyNumberFormat="1" applyFont="1" applyFill="1" applyBorder="1" applyAlignment="1">
      <alignment horizontal="center"/>
    </xf>
    <xf numFmtId="49" fontId="23" fillId="0" borderId="7" xfId="0" applyNumberFormat="1" applyFont="1" applyFill="1" applyBorder="1" applyAlignment="1">
      <alignment horizontal="center"/>
    </xf>
    <xf numFmtId="0" fontId="36" fillId="0" borderId="7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vertical="center" wrapText="1"/>
    </xf>
    <xf numFmtId="0" fontId="46" fillId="0" borderId="7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left" vertical="center"/>
    </xf>
    <xf numFmtId="2" fontId="51" fillId="0" borderId="7" xfId="0" applyNumberFormat="1" applyFont="1" applyFill="1" applyBorder="1" applyAlignment="1">
      <alignment horizontal="center" vertical="center"/>
    </xf>
    <xf numFmtId="2" fontId="31" fillId="0" borderId="5" xfId="0" applyNumberFormat="1" applyFont="1" applyFill="1" applyBorder="1" applyAlignment="1">
      <alignment horizontal="left"/>
    </xf>
    <xf numFmtId="0" fontId="83" fillId="0" borderId="7" xfId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/>
    </xf>
    <xf numFmtId="2" fontId="84" fillId="6" borderId="1" xfId="0" applyNumberFormat="1" applyFont="1" applyFill="1" applyBorder="1" applyAlignment="1">
      <alignment horizontal="center"/>
    </xf>
    <xf numFmtId="0" fontId="40" fillId="0" borderId="12" xfId="0" applyFont="1" applyFill="1" applyBorder="1"/>
    <xf numFmtId="0" fontId="21" fillId="0" borderId="0" xfId="0" applyFont="1" applyFill="1"/>
    <xf numFmtId="49" fontId="35" fillId="0" borderId="0" xfId="0" applyNumberFormat="1" applyFont="1" applyFill="1" applyBorder="1" applyAlignment="1"/>
    <xf numFmtId="0" fontId="21" fillId="0" borderId="0" xfId="0" applyFont="1" applyFill="1" applyBorder="1"/>
    <xf numFmtId="0" fontId="24" fillId="12" borderId="1" xfId="0" applyFont="1" applyFill="1" applyBorder="1" applyAlignment="1">
      <alignment horizontal="center"/>
    </xf>
    <xf numFmtId="0" fontId="82" fillId="9" borderId="1" xfId="0" applyFont="1" applyFill="1" applyBorder="1" applyAlignment="1">
      <alignment horizontal="left" vertical="center"/>
    </xf>
    <xf numFmtId="0" fontId="61" fillId="0" borderId="1" xfId="0" applyFont="1" applyFill="1" applyBorder="1" applyAlignment="1">
      <alignment horizontal="left" vertical="center"/>
    </xf>
    <xf numFmtId="0" fontId="82" fillId="11" borderId="1" xfId="0" applyFont="1" applyFill="1" applyBorder="1" applyAlignment="1">
      <alignment horizontal="left" vertical="center"/>
    </xf>
    <xf numFmtId="0" fontId="82" fillId="3" borderId="1" xfId="0" applyFont="1" applyFill="1" applyBorder="1" applyAlignment="1">
      <alignment horizontal="left" vertical="center"/>
    </xf>
    <xf numFmtId="0" fontId="85" fillId="0" borderId="0" xfId="0" applyFont="1" applyAlignment="1">
      <alignment horizontal="left"/>
    </xf>
    <xf numFmtId="0" fontId="86" fillId="6" borderId="1" xfId="0" applyFont="1" applyFill="1" applyBorder="1" applyAlignment="1">
      <alignment horizontal="left"/>
    </xf>
    <xf numFmtId="0" fontId="1" fillId="6" borderId="0" xfId="0" applyFont="1" applyFill="1"/>
    <xf numFmtId="2" fontId="0" fillId="0" borderId="0" xfId="0" applyNumberFormat="1"/>
    <xf numFmtId="0" fontId="1" fillId="6" borderId="0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left" wrapText="1"/>
    </xf>
    <xf numFmtId="0" fontId="32" fillId="6" borderId="0" xfId="0" applyFont="1" applyFill="1" applyAlignment="1">
      <alignment vertical="center" wrapText="1"/>
    </xf>
    <xf numFmtId="0" fontId="5" fillId="6" borderId="0" xfId="1" applyFill="1" applyAlignment="1">
      <alignment vertical="center" wrapText="1"/>
    </xf>
    <xf numFmtId="0" fontId="78" fillId="6" borderId="0" xfId="0" applyFont="1" applyFill="1" applyAlignment="1">
      <alignment vertical="center" wrapText="1"/>
    </xf>
    <xf numFmtId="0" fontId="23" fillId="6" borderId="0" xfId="0" applyFont="1" applyFill="1" applyAlignment="1">
      <alignment horizontal="center" vertical="center"/>
    </xf>
    <xf numFmtId="2" fontId="64" fillId="6" borderId="0" xfId="0" applyNumberFormat="1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23" fillId="6" borderId="1" xfId="0" applyFont="1" applyFill="1" applyBorder="1"/>
    <xf numFmtId="0" fontId="52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/>
    </xf>
    <xf numFmtId="2" fontId="2" fillId="6" borderId="1" xfId="0" applyNumberFormat="1" applyFont="1" applyFill="1" applyBorder="1" applyAlignment="1">
      <alignment horizontal="center" vertical="center"/>
    </xf>
    <xf numFmtId="2" fontId="64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79" fillId="6" borderId="1" xfId="1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 wrapText="1"/>
    </xf>
    <xf numFmtId="0" fontId="23" fillId="6" borderId="0" xfId="0" applyFont="1" applyFill="1" applyBorder="1"/>
    <xf numFmtId="0" fontId="52" fillId="6" borderId="0" xfId="0" applyFont="1" applyFill="1" applyBorder="1" applyAlignment="1">
      <alignment vertical="center" wrapText="1"/>
    </xf>
    <xf numFmtId="0" fontId="32" fillId="6" borderId="0" xfId="0" applyFont="1" applyFill="1" applyBorder="1" applyAlignment="1">
      <alignment vertical="center" wrapText="1"/>
    </xf>
    <xf numFmtId="0" fontId="23" fillId="6" borderId="0" xfId="0" applyFont="1" applyFill="1" applyBorder="1" applyAlignment="1">
      <alignment horizontal="center" vertical="center"/>
    </xf>
    <xf numFmtId="0" fontId="79" fillId="6" borderId="0" xfId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/>
    </xf>
    <xf numFmtId="0" fontId="36" fillId="7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/>
    </xf>
    <xf numFmtId="0" fontId="37" fillId="0" borderId="1" xfId="1" applyFont="1" applyFill="1" applyBorder="1" applyAlignment="1">
      <alignment vertical="center"/>
    </xf>
    <xf numFmtId="0" fontId="36" fillId="9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 vertical="center" wrapText="1"/>
    </xf>
    <xf numFmtId="0" fontId="35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2" fillId="9" borderId="1" xfId="0" applyFont="1" applyFill="1" applyBorder="1" applyAlignment="1">
      <alignment vertical="center"/>
    </xf>
    <xf numFmtId="2" fontId="88" fillId="6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 vertical="center"/>
    </xf>
    <xf numFmtId="0" fontId="29" fillId="6" borderId="0" xfId="0" applyFont="1" applyFill="1" applyBorder="1" applyAlignment="1">
      <alignment horizontal="left" vertical="center" wrapText="1"/>
    </xf>
    <xf numFmtId="0" fontId="19" fillId="6" borderId="0" xfId="0" applyFont="1" applyFill="1" applyBorder="1"/>
    <xf numFmtId="0" fontId="10" fillId="6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1" fillId="6" borderId="1" xfId="0" applyFont="1" applyFill="1" applyBorder="1" applyAlignment="1">
      <alignment horizontal="left" vertical="center"/>
    </xf>
    <xf numFmtId="0" fontId="16" fillId="6" borderId="0" xfId="0" applyFont="1" applyFill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23" fillId="8" borderId="1" xfId="0" applyFont="1" applyFill="1" applyBorder="1"/>
    <xf numFmtId="0" fontId="1" fillId="8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left" vertical="top"/>
    </xf>
    <xf numFmtId="0" fontId="5" fillId="0" borderId="3" xfId="1" applyFill="1" applyBorder="1" applyAlignment="1">
      <alignment vertical="center"/>
    </xf>
    <xf numFmtId="0" fontId="31" fillId="6" borderId="3" xfId="0" applyFont="1" applyFill="1" applyBorder="1"/>
    <xf numFmtId="2" fontId="1" fillId="0" borderId="1" xfId="0" applyNumberFormat="1" applyFont="1" applyFill="1" applyBorder="1" applyAlignment="1">
      <alignment horizontal="left"/>
    </xf>
    <xf numFmtId="0" fontId="53" fillId="6" borderId="3" xfId="0" applyFont="1" applyFill="1" applyBorder="1" applyAlignment="1">
      <alignment horizontal="left"/>
    </xf>
    <xf numFmtId="0" fontId="54" fillId="6" borderId="0" xfId="0" applyFont="1" applyFill="1" applyBorder="1" applyAlignment="1">
      <alignment horizontal="left"/>
    </xf>
    <xf numFmtId="0" fontId="0" fillId="11" borderId="0" xfId="0" applyFill="1"/>
    <xf numFmtId="0" fontId="46" fillId="8" borderId="1" xfId="0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left" vertical="top"/>
    </xf>
    <xf numFmtId="0" fontId="3" fillId="8" borderId="1" xfId="0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wrapText="1"/>
    </xf>
    <xf numFmtId="0" fontId="38" fillId="8" borderId="6" xfId="0" applyFont="1" applyFill="1" applyBorder="1" applyAlignment="1">
      <alignment horizontal="center" vertical="center" wrapText="1"/>
    </xf>
    <xf numFmtId="0" fontId="83" fillId="8" borderId="1" xfId="1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89" fillId="0" borderId="1" xfId="0" applyNumberFormat="1" applyFont="1" applyBorder="1"/>
    <xf numFmtId="2" fontId="89" fillId="0" borderId="7" xfId="0" applyNumberFormat="1" applyFont="1" applyBorder="1"/>
    <xf numFmtId="2" fontId="64" fillId="0" borderId="1" xfId="0" applyNumberFormat="1" applyFont="1" applyBorder="1"/>
    <xf numFmtId="2" fontId="64" fillId="8" borderId="1" xfId="0" applyNumberFormat="1" applyFont="1" applyFill="1" applyBorder="1"/>
    <xf numFmtId="2" fontId="64" fillId="0" borderId="1" xfId="0" applyNumberFormat="1" applyFont="1" applyFill="1" applyBorder="1"/>
    <xf numFmtId="2" fontId="64" fillId="0" borderId="19" xfId="0" applyNumberFormat="1" applyFont="1" applyFill="1" applyBorder="1"/>
    <xf numFmtId="2" fontId="64" fillId="0" borderId="19" xfId="0" applyNumberFormat="1" applyFont="1" applyBorder="1"/>
    <xf numFmtId="2" fontId="64" fillId="0" borderId="7" xfId="0" applyNumberFormat="1" applyFont="1" applyBorder="1"/>
    <xf numFmtId="0" fontId="22" fillId="0" borderId="6" xfId="0" applyFont="1" applyFill="1" applyBorder="1" applyAlignment="1">
      <alignment horizontal="center" vertical="center"/>
    </xf>
    <xf numFmtId="2" fontId="89" fillId="0" borderId="1" xfId="0" applyNumberFormat="1" applyFont="1" applyBorder="1" applyAlignment="1">
      <alignment horizontal="center"/>
    </xf>
    <xf numFmtId="2" fontId="89" fillId="15" borderId="1" xfId="0" applyNumberFormat="1" applyFont="1" applyFill="1" applyBorder="1" applyAlignment="1">
      <alignment horizontal="center"/>
    </xf>
    <xf numFmtId="2" fontId="89" fillId="0" borderId="1" xfId="0" applyNumberFormat="1" applyFont="1" applyFill="1" applyBorder="1" applyAlignment="1">
      <alignment horizontal="center"/>
    </xf>
    <xf numFmtId="2" fontId="89" fillId="0" borderId="7" xfId="0" applyNumberFormat="1" applyFont="1" applyBorder="1" applyAlignment="1">
      <alignment horizontal="center" vertical="center"/>
    </xf>
    <xf numFmtId="2" fontId="89" fillId="0" borderId="1" xfId="0" applyNumberFormat="1" applyFont="1" applyBorder="1" applyAlignment="1">
      <alignment horizontal="center" vertical="center"/>
    </xf>
    <xf numFmtId="0" fontId="23" fillId="6" borderId="7" xfId="0" applyFont="1" applyFill="1" applyBorder="1" applyAlignment="1">
      <alignment horizontal="right"/>
    </xf>
    <xf numFmtId="0" fontId="23" fillId="6" borderId="14" xfId="0" applyFont="1" applyFill="1" applyBorder="1" applyAlignment="1">
      <alignment horizontal="right"/>
    </xf>
    <xf numFmtId="0" fontId="31" fillId="0" borderId="14" xfId="0" applyFont="1" applyFill="1" applyBorder="1" applyAlignment="1">
      <alignment horizontal="left"/>
    </xf>
    <xf numFmtId="164" fontId="23" fillId="0" borderId="9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/>
    </xf>
    <xf numFmtId="2" fontId="89" fillId="0" borderId="14" xfId="0" applyNumberFormat="1" applyFont="1" applyFill="1" applyBorder="1" applyAlignment="1">
      <alignment horizontal="center"/>
    </xf>
    <xf numFmtId="2" fontId="31" fillId="0" borderId="21" xfId="0" applyNumberFormat="1" applyFont="1" applyFill="1" applyBorder="1" applyAlignment="1">
      <alignment horizontal="center"/>
    </xf>
    <xf numFmtId="0" fontId="35" fillId="0" borderId="14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24" fillId="6" borderId="1" xfId="0" applyNumberFormat="1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4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/>
    </xf>
    <xf numFmtId="0" fontId="16" fillId="0" borderId="0" xfId="0" applyFont="1" applyFill="1" applyBorder="1"/>
    <xf numFmtId="0" fontId="39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2" fontId="4" fillId="6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/>
    </xf>
    <xf numFmtId="0" fontId="5" fillId="0" borderId="0" xfId="1"/>
    <xf numFmtId="2" fontId="1" fillId="0" borderId="1" xfId="0" applyNumberFormat="1" applyFont="1" applyFill="1" applyBorder="1" applyAlignment="1">
      <alignment horizontal="center" vertical="center"/>
    </xf>
    <xf numFmtId="0" fontId="69" fillId="2" borderId="1" xfId="0" applyFont="1" applyFill="1" applyBorder="1"/>
    <xf numFmtId="164" fontId="1" fillId="8" borderId="1" xfId="0" applyNumberFormat="1" applyFon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/>
    </xf>
    <xf numFmtId="0" fontId="37" fillId="2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69" fillId="0" borderId="7" xfId="0" applyFont="1" applyFill="1" applyBorder="1"/>
    <xf numFmtId="0" fontId="69" fillId="0" borderId="1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right"/>
    </xf>
    <xf numFmtId="0" fontId="91" fillId="6" borderId="0" xfId="0" applyFont="1" applyFill="1" applyBorder="1"/>
    <xf numFmtId="0" fontId="16" fillId="6" borderId="0" xfId="0" applyFont="1" applyFill="1" applyAlignment="1">
      <alignment horizontal="right"/>
    </xf>
    <xf numFmtId="0" fontId="91" fillId="6" borderId="0" xfId="0" applyFont="1" applyFill="1"/>
    <xf numFmtId="0" fontId="19" fillId="0" borderId="0" xfId="0" applyFont="1" applyFill="1" applyBorder="1"/>
    <xf numFmtId="0" fontId="16" fillId="6" borderId="0" xfId="0" applyFont="1" applyFill="1" applyBorder="1" applyAlignment="1">
      <alignment horizontal="center"/>
    </xf>
    <xf numFmtId="0" fontId="19" fillId="6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1" fillId="6" borderId="1" xfId="0" applyFont="1" applyFill="1" applyBorder="1"/>
    <xf numFmtId="0" fontId="0" fillId="0" borderId="0" xfId="0" applyAlignment="1">
      <alignment horizontal="center"/>
    </xf>
    <xf numFmtId="0" fontId="92" fillId="6" borderId="0" xfId="0" applyFont="1" applyFill="1" applyAlignment="1">
      <alignment horizontal="center"/>
    </xf>
    <xf numFmtId="0" fontId="92" fillId="6" borderId="0" xfId="0" applyFont="1" applyFill="1" applyBorder="1" applyAlignment="1">
      <alignment horizontal="center"/>
    </xf>
    <xf numFmtId="0" fontId="34" fillId="0" borderId="1" xfId="0" applyFont="1" applyFill="1" applyBorder="1"/>
    <xf numFmtId="0" fontId="69" fillId="6" borderId="1" xfId="0" applyFont="1" applyFill="1" applyBorder="1"/>
    <xf numFmtId="0" fontId="69" fillId="6" borderId="0" xfId="0" applyFont="1" applyFill="1" applyBorder="1"/>
    <xf numFmtId="43" fontId="25" fillId="6" borderId="0" xfId="2" applyFont="1" applyFill="1"/>
    <xf numFmtId="0" fontId="24" fillId="6" borderId="0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left" vertical="center"/>
    </xf>
    <xf numFmtId="0" fontId="19" fillId="0" borderId="1" xfId="0" applyFont="1" applyFill="1" applyBorder="1"/>
    <xf numFmtId="0" fontId="69" fillId="0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35" fillId="6" borderId="1" xfId="0" applyFont="1" applyFill="1" applyBorder="1" applyAlignment="1">
      <alignment vertical="center" wrapText="1"/>
    </xf>
    <xf numFmtId="0" fontId="19" fillId="6" borderId="0" xfId="0" applyFont="1" applyFill="1" applyBorder="1" applyAlignment="1">
      <alignment horizontal="right"/>
    </xf>
    <xf numFmtId="0" fontId="73" fillId="6" borderId="0" xfId="0" applyFont="1" applyFill="1" applyBorder="1" applyAlignment="1">
      <alignment horizontal="center" vertical="center"/>
    </xf>
    <xf numFmtId="0" fontId="73" fillId="6" borderId="0" xfId="0" applyFont="1" applyFill="1" applyBorder="1"/>
    <xf numFmtId="4" fontId="33" fillId="6" borderId="0" xfId="0" applyNumberFormat="1" applyFont="1" applyFill="1" applyBorder="1" applyAlignment="1">
      <alignment horizontal="center"/>
    </xf>
    <xf numFmtId="0" fontId="95" fillId="6" borderId="0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right"/>
    </xf>
    <xf numFmtId="2" fontId="88" fillId="0" borderId="1" xfId="0" applyNumberFormat="1" applyFont="1" applyFill="1" applyBorder="1" applyAlignment="1">
      <alignment horizontal="center" vertical="center"/>
    </xf>
    <xf numFmtId="0" fontId="5" fillId="0" borderId="1" xfId="1" applyBorder="1"/>
    <xf numFmtId="0" fontId="1" fillId="0" borderId="1" xfId="0" applyFont="1" applyFill="1" applyBorder="1" applyAlignment="1">
      <alignment horizontal="left"/>
    </xf>
    <xf numFmtId="0" fontId="5" fillId="0" borderId="10" xfId="1" applyBorder="1"/>
    <xf numFmtId="0" fontId="63" fillId="0" borderId="1" xfId="0" applyFont="1" applyFill="1" applyBorder="1"/>
    <xf numFmtId="0" fontId="96" fillId="0" borderId="10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vertical="center" wrapText="1"/>
    </xf>
    <xf numFmtId="0" fontId="96" fillId="0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97" fillId="0" borderId="0" xfId="0" applyFont="1" applyFill="1" applyBorder="1" applyAlignment="1"/>
    <xf numFmtId="0" fontId="20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1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/>
    </xf>
    <xf numFmtId="164" fontId="3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96" fillId="0" borderId="1" xfId="1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 wrapText="1"/>
    </xf>
    <xf numFmtId="0" fontId="22" fillId="13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right" vertical="center"/>
    </xf>
    <xf numFmtId="0" fontId="10" fillId="6" borderId="0" xfId="0" applyFont="1" applyFill="1" applyBorder="1" applyAlignment="1">
      <alignment horizontal="right" vertical="center"/>
    </xf>
    <xf numFmtId="0" fontId="19" fillId="6" borderId="0" xfId="0" applyFont="1" applyFill="1" applyAlignment="1">
      <alignment horizontal="center"/>
    </xf>
    <xf numFmtId="0" fontId="46" fillId="4" borderId="5" xfId="0" applyFont="1" applyFill="1" applyBorder="1" applyAlignment="1">
      <alignment vertical="center" wrapText="1"/>
    </xf>
    <xf numFmtId="0" fontId="99" fillId="11" borderId="25" xfId="0" applyFont="1" applyFill="1" applyBorder="1" applyAlignment="1">
      <alignment vertical="top" wrapText="1"/>
    </xf>
    <xf numFmtId="2" fontId="23" fillId="0" borderId="1" xfId="0" applyNumberFormat="1" applyFont="1" applyFill="1" applyBorder="1" applyAlignment="1">
      <alignment horizontal="center" vertical="center"/>
    </xf>
    <xf numFmtId="2" fontId="23" fillId="0" borderId="7" xfId="0" applyNumberFormat="1" applyFont="1" applyFill="1" applyBorder="1" applyAlignment="1">
      <alignment horizontal="center" vertical="center"/>
    </xf>
    <xf numFmtId="0" fontId="66" fillId="0" borderId="4" xfId="0" applyFont="1" applyFill="1" applyBorder="1"/>
    <xf numFmtId="0" fontId="52" fillId="0" borderId="1" xfId="0" applyFont="1" applyFill="1" applyBorder="1" applyAlignment="1">
      <alignment horizontal="center" vertical="center" wrapText="1"/>
    </xf>
    <xf numFmtId="2" fontId="23" fillId="0" borderId="25" xfId="0" applyNumberFormat="1" applyFont="1" applyFill="1" applyBorder="1" applyAlignment="1">
      <alignment horizontal="center" vertical="center"/>
    </xf>
    <xf numFmtId="0" fontId="96" fillId="0" borderId="26" xfId="1" applyFont="1" applyFill="1" applyBorder="1" applyAlignment="1">
      <alignment vertical="center"/>
    </xf>
    <xf numFmtId="0" fontId="93" fillId="0" borderId="1" xfId="0" applyFont="1" applyFill="1" applyBorder="1" applyAlignment="1">
      <alignment vertical="center" wrapText="1"/>
    </xf>
    <xf numFmtId="0" fontId="36" fillId="0" borderId="14" xfId="0" applyFont="1" applyFill="1" applyBorder="1" applyAlignment="1">
      <alignment horizontal="center"/>
    </xf>
    <xf numFmtId="0" fontId="96" fillId="0" borderId="14" xfId="1" applyFont="1" applyFill="1" applyBorder="1" applyAlignment="1">
      <alignment vertical="center"/>
    </xf>
    <xf numFmtId="0" fontId="99" fillId="0" borderId="0" xfId="0" applyFont="1"/>
    <xf numFmtId="2" fontId="0" fillId="0" borderId="1" xfId="0" applyNumberFormat="1" applyBorder="1" applyAlignment="1">
      <alignment horizontal="center" vertical="center"/>
    </xf>
    <xf numFmtId="2" fontId="31" fillId="10" borderId="1" xfId="0" applyNumberFormat="1" applyFont="1" applyFill="1" applyBorder="1" applyAlignment="1">
      <alignment horizontal="center" vertical="center"/>
    </xf>
    <xf numFmtId="2" fontId="100" fillId="0" borderId="1" xfId="0" applyNumberFormat="1" applyFont="1" applyFill="1" applyBorder="1" applyAlignment="1">
      <alignment horizontal="center" vertical="center"/>
    </xf>
    <xf numFmtId="0" fontId="78" fillId="9" borderId="1" xfId="0" applyFont="1" applyFill="1" applyBorder="1" applyAlignment="1">
      <alignment vertical="center"/>
    </xf>
    <xf numFmtId="0" fontId="68" fillId="0" borderId="1" xfId="0" applyFont="1" applyBorder="1"/>
    <xf numFmtId="0" fontId="63" fillId="0" borderId="7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/>
    </xf>
    <xf numFmtId="0" fontId="101" fillId="0" borderId="6" xfId="0" applyFont="1" applyFill="1" applyBorder="1" applyAlignment="1">
      <alignment vertical="center"/>
    </xf>
    <xf numFmtId="0" fontId="32" fillId="0" borderId="7" xfId="0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0" fontId="101" fillId="0" borderId="1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102" fillId="0" borderId="1" xfId="0" applyFont="1" applyFill="1" applyBorder="1" applyAlignment="1">
      <alignment vertical="center"/>
    </xf>
    <xf numFmtId="0" fontId="5" fillId="0" borderId="10" xfId="1" applyFill="1" applyBorder="1"/>
    <xf numFmtId="0" fontId="5" fillId="0" borderId="10" xfId="1" applyFill="1" applyBorder="1" applyAlignment="1">
      <alignment vertical="center"/>
    </xf>
    <xf numFmtId="0" fontId="5" fillId="0" borderId="7" xfId="1" applyFill="1" applyBorder="1" applyAlignment="1">
      <alignment vertical="center"/>
    </xf>
    <xf numFmtId="0" fontId="32" fillId="4" borderId="1" xfId="0" applyFont="1" applyFill="1" applyBorder="1" applyAlignment="1">
      <alignment vertical="center" wrapText="1"/>
    </xf>
    <xf numFmtId="0" fontId="32" fillId="4" borderId="7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5" fillId="0" borderId="1" xfId="0" applyFont="1" applyFill="1" applyBorder="1"/>
    <xf numFmtId="0" fontId="5" fillId="0" borderId="14" xfId="1" applyFill="1" applyBorder="1" applyAlignment="1">
      <alignment vertical="center"/>
    </xf>
    <xf numFmtId="2" fontId="4" fillId="0" borderId="14" xfId="0" applyNumberFormat="1" applyFont="1" applyFill="1" applyBorder="1" applyAlignment="1">
      <alignment horizontal="center"/>
    </xf>
    <xf numFmtId="0" fontId="25" fillId="0" borderId="14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5" fillId="0" borderId="1" xfId="1" applyFill="1" applyBorder="1"/>
    <xf numFmtId="0" fontId="49" fillId="0" borderId="14" xfId="0" applyFont="1" applyFill="1" applyBorder="1" applyAlignment="1">
      <alignment horizontal="center" vertical="center"/>
    </xf>
    <xf numFmtId="0" fontId="5" fillId="0" borderId="7" xfId="1" applyFill="1" applyBorder="1" applyAlignment="1">
      <alignment horizontal="left" vertical="center"/>
    </xf>
    <xf numFmtId="0" fontId="1" fillId="4" borderId="14" xfId="0" applyFont="1" applyFill="1" applyBorder="1" applyAlignment="1">
      <alignment vertical="center" wrapText="1"/>
    </xf>
    <xf numFmtId="0" fontId="74" fillId="1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horizontal="center" vertical="center"/>
    </xf>
    <xf numFmtId="0" fontId="66" fillId="17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36" fillId="0" borderId="14" xfId="0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6" fillId="0" borderId="7" xfId="0" applyFont="1" applyFill="1" applyBorder="1" applyAlignment="1">
      <alignment horizontal="right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/>
    <xf numFmtId="0" fontId="22" fillId="4" borderId="14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 wrapText="1"/>
    </xf>
    <xf numFmtId="0" fontId="10" fillId="0" borderId="14" xfId="0" quotePrefix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left" vertical="top"/>
    </xf>
    <xf numFmtId="2" fontId="88" fillId="0" borderId="7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2" fontId="88" fillId="0" borderId="1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2" fontId="1" fillId="0" borderId="7" xfId="0" applyNumberFormat="1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vertical="center"/>
    </xf>
    <xf numFmtId="2" fontId="1" fillId="0" borderId="14" xfId="0" applyNumberFormat="1" applyFont="1" applyFill="1" applyBorder="1" applyAlignment="1">
      <alignment horizontal="center" vertical="center"/>
    </xf>
    <xf numFmtId="2" fontId="88" fillId="6" borderId="14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10" fillId="2" borderId="14" xfId="0" quotePrefix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vertical="center"/>
    </xf>
    <xf numFmtId="0" fontId="31" fillId="4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69" fillId="4" borderId="1" xfId="0" applyFont="1" applyFill="1" applyBorder="1" applyAlignment="1">
      <alignment vertical="center"/>
    </xf>
    <xf numFmtId="0" fontId="8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vertical="center"/>
    </xf>
    <xf numFmtId="0" fontId="56" fillId="0" borderId="10" xfId="1" applyFont="1" applyFill="1" applyBorder="1" applyAlignment="1">
      <alignment horizontal="left" vertical="center" wrapText="1"/>
    </xf>
    <xf numFmtId="0" fontId="103" fillId="6" borderId="1" xfId="0" applyFont="1" applyFill="1" applyBorder="1" applyAlignment="1">
      <alignment horizontal="left" vertical="center" wrapText="1"/>
    </xf>
    <xf numFmtId="0" fontId="5" fillId="0" borderId="1" xfId="1" applyFill="1" applyBorder="1" applyAlignment="1">
      <alignment horizontal="center" vertical="top"/>
    </xf>
    <xf numFmtId="0" fontId="18" fillId="2" borderId="1" xfId="0" quotePrefix="1" applyFont="1" applyFill="1" applyBorder="1" applyAlignment="1">
      <alignment horizontal="center" vertical="center"/>
    </xf>
    <xf numFmtId="0" fontId="5" fillId="11" borderId="25" xfId="1" applyFill="1" applyBorder="1" applyAlignment="1">
      <alignment vertical="top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11" borderId="1" xfId="1" applyFill="1" applyBorder="1" applyAlignment="1">
      <alignment vertical="top" wrapText="1"/>
    </xf>
    <xf numFmtId="0" fontId="94" fillId="11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0" fillId="0" borderId="19" xfId="0" quotePrefix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0" fontId="22" fillId="0" borderId="8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40" fillId="2" borderId="10" xfId="0" applyFont="1" applyFill="1" applyBorder="1"/>
    <xf numFmtId="0" fontId="0" fillId="2" borderId="10" xfId="0" applyFill="1" applyBorder="1"/>
    <xf numFmtId="0" fontId="1" fillId="0" borderId="16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99" fillId="11" borderId="0" xfId="0" applyFont="1" applyFill="1" applyAlignment="1">
      <alignment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horizontal="center" vertical="center" wrapText="1"/>
    </xf>
    <xf numFmtId="0" fontId="10" fillId="0" borderId="27" xfId="0" applyFont="1" applyFill="1" applyBorder="1"/>
    <xf numFmtId="0" fontId="5" fillId="11" borderId="28" xfId="1" applyFill="1" applyBorder="1" applyAlignment="1">
      <alignment vertical="top" wrapText="1"/>
    </xf>
    <xf numFmtId="0" fontId="46" fillId="0" borderId="27" xfId="0" applyFont="1" applyFill="1" applyBorder="1" applyAlignment="1">
      <alignment horizontal="center" vertical="center" wrapText="1"/>
    </xf>
    <xf numFmtId="0" fontId="46" fillId="4" borderId="27" xfId="0" applyFont="1" applyFill="1" applyBorder="1" applyAlignment="1">
      <alignment vertical="center" wrapText="1"/>
    </xf>
    <xf numFmtId="2" fontId="23" fillId="0" borderId="27" xfId="0" applyNumberFormat="1" applyFont="1" applyFill="1" applyBorder="1" applyAlignment="1">
      <alignment horizontal="center" vertical="center"/>
    </xf>
    <xf numFmtId="0" fontId="66" fillId="0" borderId="27" xfId="0" applyFont="1" applyFill="1" applyBorder="1"/>
    <xf numFmtId="0" fontId="5" fillId="11" borderId="29" xfId="1" applyFill="1" applyBorder="1" applyAlignment="1">
      <alignment vertical="top" wrapText="1"/>
    </xf>
    <xf numFmtId="0" fontId="46" fillId="4" borderId="7" xfId="0" applyFont="1" applyFill="1" applyBorder="1" applyAlignment="1">
      <alignment vertical="center" wrapText="1"/>
    </xf>
    <xf numFmtId="0" fontId="66" fillId="0" borderId="7" xfId="0" applyFont="1" applyFill="1" applyBorder="1"/>
    <xf numFmtId="0" fontId="45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/>
    <xf numFmtId="0" fontId="107" fillId="0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09" fillId="0" borderId="1" xfId="0" applyFont="1" applyFill="1" applyBorder="1" applyAlignment="1">
      <alignment horizontal="center"/>
    </xf>
    <xf numFmtId="0" fontId="110" fillId="0" borderId="1" xfId="0" applyFont="1" applyFill="1" applyBorder="1" applyAlignment="1">
      <alignment horizontal="center"/>
    </xf>
    <xf numFmtId="0" fontId="99" fillId="11" borderId="1" xfId="0" applyFont="1" applyFill="1" applyBorder="1" applyAlignment="1">
      <alignment vertical="top" wrapText="1"/>
    </xf>
    <xf numFmtId="0" fontId="7" fillId="0" borderId="14" xfId="0" applyFont="1" applyFill="1" applyBorder="1"/>
    <xf numFmtId="0" fontId="20" fillId="5" borderId="14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103" fillId="0" borderId="14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46" fillId="4" borderId="7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/>
    </xf>
    <xf numFmtId="0" fontId="96" fillId="0" borderId="7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96" fillId="0" borderId="1" xfId="1" applyFont="1" applyBorder="1"/>
    <xf numFmtId="0" fontId="6" fillId="0" borderId="1" xfId="0" applyFont="1" applyBorder="1"/>
    <xf numFmtId="0" fontId="99" fillId="0" borderId="1" xfId="0" applyFont="1" applyBorder="1"/>
    <xf numFmtId="0" fontId="6" fillId="0" borderId="1" xfId="0" applyFont="1" applyFill="1" applyBorder="1" applyAlignment="1">
      <alignment horizontal="right"/>
    </xf>
    <xf numFmtId="0" fontId="76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/>
    </xf>
    <xf numFmtId="0" fontId="5" fillId="11" borderId="14" xfId="1" applyFill="1" applyBorder="1" applyAlignment="1">
      <alignment vertical="top" wrapText="1"/>
    </xf>
    <xf numFmtId="0" fontId="9" fillId="0" borderId="14" xfId="0" applyFont="1" applyFill="1" applyBorder="1" applyAlignment="1">
      <alignment horizontal="center" vertical="center" wrapText="1"/>
    </xf>
    <xf numFmtId="0" fontId="5" fillId="18" borderId="1" xfId="1" applyFill="1" applyBorder="1" applyAlignment="1">
      <alignment horizontal="left" vertical="center" wrapText="1"/>
    </xf>
    <xf numFmtId="0" fontId="5" fillId="11" borderId="7" xfId="1" applyFill="1" applyBorder="1" applyAlignment="1">
      <alignment vertical="top" wrapText="1"/>
    </xf>
    <xf numFmtId="0" fontId="5" fillId="0" borderId="0" xfId="1" applyBorder="1"/>
    <xf numFmtId="0" fontId="37" fillId="11" borderId="10" xfId="1" applyFont="1" applyFill="1" applyBorder="1" applyAlignment="1">
      <alignment vertical="center" wrapText="1"/>
    </xf>
    <xf numFmtId="0" fontId="5" fillId="9" borderId="10" xfId="1" applyFill="1" applyBorder="1" applyAlignment="1">
      <alignment horizontal="left" vertical="center"/>
    </xf>
    <xf numFmtId="0" fontId="5" fillId="11" borderId="10" xfId="1" applyFill="1" applyBorder="1" applyAlignment="1">
      <alignment vertical="center" wrapText="1"/>
    </xf>
    <xf numFmtId="0" fontId="19" fillId="11" borderId="0" xfId="0" applyFont="1" applyFill="1" applyBorder="1"/>
    <xf numFmtId="0" fontId="24" fillId="11" borderId="0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73" fillId="11" borderId="0" xfId="0" applyFont="1" applyFill="1" applyBorder="1" applyAlignment="1">
      <alignment horizontal="center" vertical="center"/>
    </xf>
    <xf numFmtId="0" fontId="73" fillId="11" borderId="0" xfId="0" applyFont="1" applyFill="1" applyBorder="1"/>
    <xf numFmtId="4" fontId="33" fillId="11" borderId="0" xfId="0" applyNumberFormat="1" applyFont="1" applyFill="1" applyBorder="1" applyAlignment="1">
      <alignment horizontal="center"/>
    </xf>
    <xf numFmtId="0" fontId="95" fillId="11" borderId="0" xfId="0" applyFont="1" applyFill="1" applyBorder="1" applyAlignment="1">
      <alignment horizontal="center" vertical="center" wrapText="1"/>
    </xf>
    <xf numFmtId="0" fontId="40" fillId="11" borderId="0" xfId="0" applyFont="1" applyFill="1" applyBorder="1" applyAlignment="1">
      <alignment horizontal="left" vertical="center" wrapText="1"/>
    </xf>
    <xf numFmtId="0" fontId="16" fillId="11" borderId="0" xfId="0" applyFont="1" applyFill="1" applyBorder="1"/>
    <xf numFmtId="0" fontId="16" fillId="11" borderId="0" xfId="0" applyFont="1" applyFill="1" applyAlignment="1">
      <alignment horizontal="right"/>
    </xf>
    <xf numFmtId="0" fontId="19" fillId="11" borderId="0" xfId="0" applyFont="1" applyFill="1"/>
    <xf numFmtId="0" fontId="91" fillId="11" borderId="0" xfId="0" applyFont="1" applyFill="1"/>
    <xf numFmtId="0" fontId="20" fillId="11" borderId="0" xfId="0" applyFont="1" applyFill="1" applyAlignment="1">
      <alignment horizontal="center"/>
    </xf>
    <xf numFmtId="0" fontId="10" fillId="11" borderId="0" xfId="0" applyFont="1" applyFill="1"/>
    <xf numFmtId="0" fontId="16" fillId="11" borderId="0" xfId="0" applyFont="1" applyFill="1"/>
    <xf numFmtId="0" fontId="16" fillId="11" borderId="0" xfId="0" applyFont="1" applyFill="1" applyAlignment="1">
      <alignment horizontal="center"/>
    </xf>
    <xf numFmtId="0" fontId="16" fillId="11" borderId="0" xfId="0" applyFont="1" applyFill="1" applyBorder="1" applyAlignment="1">
      <alignment horizontal="right"/>
    </xf>
    <xf numFmtId="0" fontId="69" fillId="11" borderId="0" xfId="0" applyFont="1" applyFill="1" applyBorder="1"/>
    <xf numFmtId="0" fontId="3" fillId="11" borderId="0" xfId="0" applyFont="1" applyFill="1" applyBorder="1" applyAlignment="1">
      <alignment horizontal="center"/>
    </xf>
    <xf numFmtId="3" fontId="1" fillId="11" borderId="0" xfId="0" applyNumberFormat="1" applyFont="1" applyFill="1" applyBorder="1" applyAlignment="1">
      <alignment horizontal="center"/>
    </xf>
    <xf numFmtId="4" fontId="4" fillId="11" borderId="0" xfId="0" applyNumberFormat="1" applyFont="1" applyFill="1" applyBorder="1" applyAlignment="1">
      <alignment horizontal="center"/>
    </xf>
    <xf numFmtId="0" fontId="29" fillId="11" borderId="0" xfId="0" applyFont="1" applyFill="1" applyBorder="1" applyAlignment="1">
      <alignment horizontal="left" vertical="center" wrapText="1"/>
    </xf>
    <xf numFmtId="2" fontId="4" fillId="0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 vertical="center"/>
    </xf>
    <xf numFmtId="0" fontId="56" fillId="11" borderId="10" xfId="1" applyFont="1" applyFill="1" applyBorder="1" applyAlignment="1">
      <alignment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56" fillId="11" borderId="3" xfId="1" applyFont="1" applyFill="1" applyBorder="1" applyAlignment="1">
      <alignment vertical="center" wrapText="1"/>
    </xf>
    <xf numFmtId="0" fontId="3" fillId="0" borderId="7" xfId="0" applyNumberFormat="1" applyFont="1" applyFill="1" applyBorder="1" applyAlignment="1">
      <alignment horizontal="center"/>
    </xf>
    <xf numFmtId="0" fontId="16" fillId="0" borderId="0" xfId="0" quotePrefix="1" applyFont="1" applyBorder="1"/>
    <xf numFmtId="0" fontId="69" fillId="0" borderId="14" xfId="0" applyFont="1" applyFill="1" applyBorder="1" applyAlignment="1">
      <alignment horizontal="left" vertical="center"/>
    </xf>
    <xf numFmtId="0" fontId="10" fillId="0" borderId="14" xfId="0" applyFont="1" applyFill="1" applyBorder="1"/>
    <xf numFmtId="0" fontId="5" fillId="0" borderId="14" xfId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wrapText="1"/>
    </xf>
    <xf numFmtId="0" fontId="110" fillId="0" borderId="1" xfId="0" applyFont="1" applyFill="1" applyBorder="1" applyAlignment="1">
      <alignment horizontal="left" vertical="center"/>
    </xf>
    <xf numFmtId="164" fontId="110" fillId="0" borderId="1" xfId="0" applyNumberFormat="1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wrapText="1"/>
    </xf>
    <xf numFmtId="0" fontId="69" fillId="0" borderId="1" xfId="1" applyFont="1" applyBorder="1"/>
    <xf numFmtId="0" fontId="69" fillId="11" borderId="1" xfId="1" applyFont="1" applyFill="1" applyBorder="1" applyAlignment="1">
      <alignment vertical="top" wrapText="1"/>
    </xf>
    <xf numFmtId="0" fontId="111" fillId="0" borderId="1" xfId="0" applyFont="1" applyFill="1" applyBorder="1"/>
    <xf numFmtId="0" fontId="38" fillId="6" borderId="1" xfId="0" applyFont="1" applyFill="1" applyBorder="1" applyAlignment="1">
      <alignment horizontal="left"/>
    </xf>
    <xf numFmtId="0" fontId="112" fillId="0" borderId="1" xfId="0" applyFont="1" applyFill="1" applyBorder="1" applyAlignment="1">
      <alignment horizontal="center"/>
    </xf>
    <xf numFmtId="0" fontId="113" fillId="0" borderId="1" xfId="0" applyFont="1" applyFill="1" applyBorder="1" applyAlignment="1">
      <alignment vertical="center"/>
    </xf>
    <xf numFmtId="0" fontId="63" fillId="0" borderId="1" xfId="0" applyFont="1" applyFill="1" applyBorder="1" applyAlignment="1">
      <alignment vertical="center"/>
    </xf>
    <xf numFmtId="0" fontId="111" fillId="0" borderId="14" xfId="0" applyFont="1" applyFill="1" applyBorder="1"/>
    <xf numFmtId="0" fontId="69" fillId="0" borderId="7" xfId="1" applyFont="1" applyBorder="1"/>
    <xf numFmtId="0" fontId="2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Border="1"/>
    <xf numFmtId="0" fontId="1" fillId="6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3" fontId="38" fillId="19" borderId="1" xfId="0" applyNumberFormat="1" applyFont="1" applyFill="1" applyBorder="1" applyAlignment="1">
      <alignment horizontal="center"/>
    </xf>
    <xf numFmtId="1" fontId="38" fillId="0" borderId="5" xfId="0" applyNumberFormat="1" applyFont="1" applyFill="1" applyBorder="1" applyAlignment="1">
      <alignment horizontal="center" wrapText="1"/>
    </xf>
    <xf numFmtId="0" fontId="23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left" vertical="top"/>
    </xf>
    <xf numFmtId="0" fontId="3" fillId="8" borderId="7" xfId="0" applyFont="1" applyFill="1" applyBorder="1" applyAlignment="1">
      <alignment horizontal="center" vertical="center"/>
    </xf>
    <xf numFmtId="2" fontId="2" fillId="8" borderId="7" xfId="0" applyNumberFormat="1" applyFont="1" applyFill="1" applyBorder="1" applyAlignment="1">
      <alignment horizontal="center"/>
    </xf>
    <xf numFmtId="1" fontId="1" fillId="8" borderId="7" xfId="0" applyNumberFormat="1" applyFont="1" applyFill="1" applyBorder="1" applyAlignment="1">
      <alignment horizontal="center"/>
    </xf>
    <xf numFmtId="2" fontId="64" fillId="8" borderId="7" xfId="0" applyNumberFormat="1" applyFont="1" applyFill="1" applyBorder="1"/>
    <xf numFmtId="0" fontId="83" fillId="8" borderId="7" xfId="1" applyFont="1" applyFill="1" applyBorder="1" applyAlignment="1">
      <alignment horizontal="left" vertical="center" wrapText="1"/>
    </xf>
    <xf numFmtId="1" fontId="1" fillId="8" borderId="5" xfId="0" applyNumberFormat="1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56" fillId="0" borderId="1" xfId="1" applyFont="1" applyFill="1" applyBorder="1" applyAlignment="1">
      <alignment vertical="center"/>
    </xf>
    <xf numFmtId="2" fontId="31" fillId="0" borderId="6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wrapText="1"/>
    </xf>
    <xf numFmtId="0" fontId="36" fillId="0" borderId="14" xfId="0" applyFont="1" applyFill="1" applyBorder="1" applyAlignment="1">
      <alignment horizontal="left" vertical="center"/>
    </xf>
    <xf numFmtId="0" fontId="36" fillId="0" borderId="14" xfId="0" applyFont="1" applyFill="1" applyBorder="1" applyAlignment="1">
      <alignment vertical="center" wrapText="1"/>
    </xf>
    <xf numFmtId="0" fontId="52" fillId="0" borderId="14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left" vertical="center"/>
    </xf>
    <xf numFmtId="2" fontId="51" fillId="0" borderId="14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 vertical="center"/>
    </xf>
    <xf numFmtId="2" fontId="64" fillId="0" borderId="23" xfId="0" applyNumberFormat="1" applyFont="1" applyFill="1" applyBorder="1"/>
    <xf numFmtId="0" fontId="56" fillId="0" borderId="23" xfId="1" applyFont="1" applyFill="1" applyBorder="1" applyAlignment="1">
      <alignment vertical="center"/>
    </xf>
    <xf numFmtId="0" fontId="25" fillId="6" borderId="0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20" borderId="1" xfId="0" applyNumberFormat="1" applyFont="1" applyFill="1" applyBorder="1" applyAlignment="1">
      <alignment horizontal="center"/>
    </xf>
    <xf numFmtId="0" fontId="32" fillId="9" borderId="7" xfId="0" applyFont="1" applyFill="1" applyBorder="1" applyAlignment="1">
      <alignment vertical="center" wrapText="1"/>
    </xf>
    <xf numFmtId="0" fontId="32" fillId="11" borderId="14" xfId="0" applyFont="1" applyFill="1" applyBorder="1" applyAlignment="1">
      <alignment vertical="center" wrapText="1"/>
    </xf>
    <xf numFmtId="0" fontId="23" fillId="0" borderId="23" xfId="0" applyFont="1" applyFill="1" applyBorder="1" applyAlignment="1">
      <alignment horizontal="center" vertical="center" wrapText="1"/>
    </xf>
    <xf numFmtId="1" fontId="114" fillId="0" borderId="1" xfId="0" applyNumberFormat="1" applyFont="1" applyFill="1" applyBorder="1" applyAlignment="1">
      <alignment horizontal="center"/>
    </xf>
    <xf numFmtId="0" fontId="114" fillId="0" borderId="1" xfId="0" applyFont="1" applyFill="1" applyBorder="1" applyAlignment="1">
      <alignment horizontal="center" vertical="center"/>
    </xf>
    <xf numFmtId="0" fontId="114" fillId="0" borderId="1" xfId="0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left"/>
    </xf>
    <xf numFmtId="164" fontId="23" fillId="0" borderId="6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/>
    </xf>
    <xf numFmtId="2" fontId="89" fillId="0" borderId="7" xfId="0" applyNumberFormat="1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horizontal="center"/>
    </xf>
    <xf numFmtId="0" fontId="35" fillId="0" borderId="7" xfId="0" applyFont="1" applyFill="1" applyBorder="1" applyAlignment="1">
      <alignment horizontal="left"/>
    </xf>
    <xf numFmtId="0" fontId="23" fillId="0" borderId="9" xfId="0" applyFont="1" applyFill="1" applyBorder="1" applyAlignment="1">
      <alignment horizontal="center" vertical="center" wrapText="1"/>
    </xf>
    <xf numFmtId="0" fontId="99" fillId="11" borderId="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46" fillId="0" borderId="1" xfId="0" applyFont="1" applyFill="1" applyBorder="1" applyAlignment="1">
      <alignment horizontal="center" wrapText="1"/>
    </xf>
    <xf numFmtId="0" fontId="46" fillId="0" borderId="27" xfId="0" applyFont="1" applyFill="1" applyBorder="1" applyAlignment="1">
      <alignment horizontal="center" wrapText="1"/>
    </xf>
    <xf numFmtId="0" fontId="46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2" fontId="2" fillId="6" borderId="14" xfId="0" applyNumberFormat="1" applyFont="1" applyFill="1" applyBorder="1" applyAlignment="1">
      <alignment horizontal="center" vertical="center"/>
    </xf>
    <xf numFmtId="2" fontId="2" fillId="6" borderId="7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2" fontId="2" fillId="6" borderId="27" xfId="0" applyNumberFormat="1" applyFont="1" applyFill="1" applyBorder="1" applyAlignment="1">
      <alignment horizontal="center" vertical="center"/>
    </xf>
    <xf numFmtId="2" fontId="77" fillId="6" borderId="1" xfId="0" applyNumberFormat="1" applyFont="1" applyFill="1" applyBorder="1" applyAlignment="1">
      <alignment horizontal="center" vertical="center"/>
    </xf>
    <xf numFmtId="2" fontId="77" fillId="6" borderId="14" xfId="0" applyNumberFormat="1" applyFont="1" applyFill="1" applyBorder="1" applyAlignment="1">
      <alignment horizontal="center" vertical="center"/>
    </xf>
    <xf numFmtId="2" fontId="77" fillId="6" borderId="7" xfId="0" applyNumberFormat="1" applyFont="1" applyFill="1" applyBorder="1" applyAlignment="1">
      <alignment horizontal="center" vertical="center"/>
    </xf>
    <xf numFmtId="0" fontId="9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15" fillId="0" borderId="12" xfId="0" applyNumberFormat="1" applyFont="1" applyFill="1" applyBorder="1" applyAlignment="1">
      <alignment horizontal="center" wrapText="1"/>
    </xf>
    <xf numFmtId="0" fontId="115" fillId="0" borderId="12" xfId="0" applyFont="1" applyFill="1" applyBorder="1" applyAlignment="1">
      <alignment horizontal="center" vertical="center"/>
    </xf>
    <xf numFmtId="0" fontId="115" fillId="6" borderId="7" xfId="0" applyFont="1" applyFill="1" applyBorder="1" applyAlignment="1">
      <alignment horizontal="left"/>
    </xf>
    <xf numFmtId="0" fontId="115" fillId="0" borderId="17" xfId="0" applyFont="1" applyFill="1" applyBorder="1" applyAlignment="1">
      <alignment horizontal="center" vertical="center"/>
    </xf>
    <xf numFmtId="1" fontId="115" fillId="0" borderId="17" xfId="0" applyNumberFormat="1" applyFont="1" applyFill="1" applyBorder="1" applyAlignment="1">
      <alignment horizontal="center"/>
    </xf>
    <xf numFmtId="0" fontId="10" fillId="0" borderId="19" xfId="0" applyFont="1" applyFill="1" applyBorder="1"/>
    <xf numFmtId="0" fontId="7" fillId="0" borderId="7" xfId="0" applyFont="1" applyFill="1" applyBorder="1"/>
    <xf numFmtId="0" fontId="52" fillId="0" borderId="7" xfId="0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horizontal="center"/>
    </xf>
    <xf numFmtId="2" fontId="64" fillId="6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0" fontId="5" fillId="11" borderId="17" xfId="1" applyFill="1" applyBorder="1" applyAlignment="1">
      <alignment vertical="top" wrapText="1"/>
    </xf>
    <xf numFmtId="0" fontId="96" fillId="0" borderId="3" xfId="1" applyFont="1" applyFill="1" applyBorder="1" applyAlignment="1">
      <alignment vertical="center"/>
    </xf>
    <xf numFmtId="0" fontId="14" fillId="0" borderId="1" xfId="0" applyFont="1" applyFill="1" applyBorder="1" applyAlignment="1"/>
    <xf numFmtId="0" fontId="25" fillId="6" borderId="0" xfId="0" applyFont="1" applyFill="1" applyBorder="1" applyAlignment="1">
      <alignment horizontal="left" wrapText="1"/>
    </xf>
    <xf numFmtId="0" fontId="31" fillId="0" borderId="7" xfId="0" applyFont="1" applyFill="1" applyBorder="1"/>
    <xf numFmtId="0" fontId="16" fillId="0" borderId="14" xfId="0" quotePrefix="1" applyFont="1" applyBorder="1"/>
    <xf numFmtId="0" fontId="32" fillId="0" borderId="6" xfId="0" applyFont="1" applyFill="1" applyBorder="1" applyAlignment="1">
      <alignment vertical="center"/>
    </xf>
    <xf numFmtId="0" fontId="25" fillId="6" borderId="0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91" fillId="0" borderId="4" xfId="0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25" fillId="11" borderId="0" xfId="0" applyFont="1" applyFill="1" applyBorder="1" applyAlignment="1">
      <alignment horizontal="left" vertical="top" wrapText="1"/>
    </xf>
    <xf numFmtId="0" fontId="73" fillId="0" borderId="12" xfId="0" applyFont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wrapText="1"/>
    </xf>
    <xf numFmtId="0" fontId="29" fillId="2" borderId="4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textRotation="90"/>
    </xf>
    <xf numFmtId="0" fontId="40" fillId="0" borderId="1" xfId="0" applyFont="1" applyBorder="1" applyAlignment="1">
      <alignment horizontal="center" textRotation="90"/>
    </xf>
    <xf numFmtId="0" fontId="16" fillId="16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/>
    </xf>
    <xf numFmtId="0" fontId="2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left" wrapText="1"/>
    </xf>
    <xf numFmtId="0" fontId="11" fillId="6" borderId="0" xfId="0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73" fillId="0" borderId="1" xfId="0" applyFont="1" applyBorder="1" applyAlignment="1">
      <alignment horizontal="center" vertical="center" textRotation="90"/>
    </xf>
    <xf numFmtId="0" fontId="73" fillId="0" borderId="1" xfId="0" applyFont="1" applyBorder="1" applyAlignment="1">
      <alignment horizontal="center" textRotation="90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 textRotation="91"/>
    </xf>
    <xf numFmtId="0" fontId="72" fillId="0" borderId="1" xfId="0" applyFont="1" applyBorder="1" applyAlignment="1">
      <alignment horizontal="center" textRotation="90"/>
    </xf>
    <xf numFmtId="0" fontId="19" fillId="2" borderId="1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75" fillId="0" borderId="1" xfId="0" applyFont="1" applyBorder="1" applyAlignment="1">
      <alignment horizontal="center" vertical="center" textRotation="90"/>
    </xf>
    <xf numFmtId="0" fontId="75" fillId="0" borderId="4" xfId="0" applyFont="1" applyBorder="1" applyAlignment="1">
      <alignment horizontal="center" vertical="center" textRotation="90"/>
    </xf>
    <xf numFmtId="0" fontId="16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wrapText="1"/>
    </xf>
    <xf numFmtId="0" fontId="11" fillId="6" borderId="12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left" vertical="top" wrapText="1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19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4" fillId="0" borderId="1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vertical="center" textRotation="90" wrapText="1"/>
    </xf>
    <xf numFmtId="0" fontId="41" fillId="0" borderId="19" xfId="0" applyFont="1" applyFill="1" applyBorder="1" applyAlignment="1">
      <alignment horizontal="center" vertical="center" textRotation="90" wrapText="1"/>
    </xf>
    <xf numFmtId="0" fontId="41" fillId="0" borderId="7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textRotation="90" wrapText="1"/>
    </xf>
    <xf numFmtId="0" fontId="29" fillId="3" borderId="20" xfId="0" applyFont="1" applyFill="1" applyBorder="1" applyAlignment="1">
      <alignment horizontal="center" textRotation="90" wrapText="1"/>
    </xf>
    <xf numFmtId="0" fontId="29" fillId="3" borderId="6" xfId="0" applyFont="1" applyFill="1" applyBorder="1" applyAlignment="1">
      <alignment horizontal="center" textRotation="90" wrapText="1"/>
    </xf>
    <xf numFmtId="0" fontId="1" fillId="0" borderId="15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textRotation="90" wrapText="1"/>
    </xf>
    <xf numFmtId="0" fontId="41" fillId="0" borderId="1" xfId="0" applyFont="1" applyFill="1" applyBorder="1" applyAlignment="1">
      <alignment horizontal="center" vertical="center" textRotation="90" wrapText="1"/>
    </xf>
    <xf numFmtId="0" fontId="52" fillId="6" borderId="1" xfId="0" applyFont="1" applyFill="1" applyBorder="1" applyAlignment="1">
      <alignment horizontal="left"/>
    </xf>
    <xf numFmtId="0" fontId="25" fillId="6" borderId="0" xfId="0" applyFont="1" applyFill="1" applyBorder="1" applyAlignment="1">
      <alignment vertical="top" wrapText="1"/>
    </xf>
    <xf numFmtId="2" fontId="1" fillId="6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/>
    </xf>
    <xf numFmtId="2" fontId="38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Fill="1" applyBorder="1" applyAlignment="1">
      <alignment horizontal="center" vertical="center"/>
    </xf>
    <xf numFmtId="2" fontId="11" fillId="0" borderId="14" xfId="2" applyNumberFormat="1" applyFont="1" applyFill="1" applyBorder="1" applyAlignment="1">
      <alignment horizontal="center" vertical="center"/>
    </xf>
    <xf numFmtId="2" fontId="113" fillId="0" borderId="1" xfId="2" applyNumberFormat="1" applyFont="1" applyBorder="1" applyAlignment="1">
      <alignment horizontal="center" vertical="center"/>
    </xf>
    <xf numFmtId="2" fontId="113" fillId="0" borderId="1" xfId="2" applyNumberFormat="1" applyFont="1" applyBorder="1" applyAlignment="1">
      <alignment horizontal="center"/>
    </xf>
    <xf numFmtId="2" fontId="1" fillId="6" borderId="1" xfId="2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 wrapText="1"/>
    </xf>
    <xf numFmtId="1" fontId="38" fillId="21" borderId="1" xfId="0" applyNumberFormat="1" applyFont="1" applyFill="1" applyBorder="1" applyAlignment="1">
      <alignment horizontal="center" vertical="center" wrapText="1"/>
    </xf>
    <xf numFmtId="164" fontId="36" fillId="0" borderId="7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/>
    </xf>
    <xf numFmtId="164" fontId="63" fillId="0" borderId="1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0" fontId="25" fillId="6" borderId="0" xfId="0" applyFont="1" applyFill="1" applyBorder="1" applyAlignment="1"/>
    <xf numFmtId="0" fontId="10" fillId="6" borderId="0" xfId="0" applyFont="1" applyFill="1" applyBorder="1" applyAlignment="1">
      <alignment horizontal="left" vertical="top" wrapText="1"/>
    </xf>
    <xf numFmtId="0" fontId="116" fillId="0" borderId="1" xfId="0" applyFont="1" applyFill="1" applyBorder="1"/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  <color rgb="FFE6FEDE"/>
      <color rgb="FF7DFF7D"/>
      <color rgb="FFBEFEE1"/>
      <color rgb="FFB7FFFF"/>
      <color rgb="FFFFEBFF"/>
      <color rgb="FF37FF37"/>
      <color rgb="FFCCFF99"/>
      <color rgb="FFF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wwfed-ea.org/classic/25ITA002/" TargetMode="External"/><Relationship Id="rId18" Type="http://schemas.openxmlformats.org/officeDocument/2006/relationships/hyperlink" Target="https://www.iwwfed-ea.org/classic/rl2025/eame/index.php?skier=AUT722017641" TargetMode="External"/><Relationship Id="rId26" Type="http://schemas.openxmlformats.org/officeDocument/2006/relationships/hyperlink" Target="https://www.iwwfed-ea.org/classic/25FRA009/" TargetMode="External"/><Relationship Id="rId39" Type="http://schemas.openxmlformats.org/officeDocument/2006/relationships/hyperlink" Target="https://ems.iwwf.sport/RankingList/ScoringDetailsWaterSki?Id=94cd57f8-7c25-47f2-b87d-15021927f235&amp;RankingListLogId=56f7643e-90da-4ae7-957e-0e486bbe4711&amp;Event=10&amp;IdRankinglistPlacement=e680e0a9-83b0-4da3-97a9-1a49c2c6e026&amp;DisciplineId=7&amp;EventId=10&amp;SeasonId=10&amp;Month=6&amp;RLAgeCategoryId=&amp;Gender=&amp;ConfederationId=&amp;FederationId=&amp;Lastname=&amp;Firstname=&amp;AthleteCode=&amp;RLConfederationId=1" TargetMode="External"/><Relationship Id="rId21" Type="http://schemas.openxmlformats.org/officeDocument/2006/relationships/hyperlink" Target="https://www.iwwfed-ea.org/classic/25IWWF04/" TargetMode="External"/><Relationship Id="rId34" Type="http://schemas.openxmlformats.org/officeDocument/2006/relationships/hyperlink" Target="https://ems.iwwf.sport/Competitions/Details?Id=86dd662c-8688-4dca-a3f5-317ef0ab500d" TargetMode="External"/><Relationship Id="rId42" Type="http://schemas.openxmlformats.org/officeDocument/2006/relationships/hyperlink" Target="https://ems.iwwf.sport/RankingList/ScoringDetailsWaterSki?Id=60b794db-9d5e-49c9-8d45-ade480aa1904&amp;RankingListLogId=56f7643e-90da-4ae7-957e-0e486bbe4711&amp;Event=10&amp;IdRankinglistPlacement=01c5167a-2111-4a08-a280-03dc0330b213&amp;DisciplineId=7&amp;EventId=10&amp;SeasonId=10&amp;Month=6&amp;RLAgeCategoryId=&amp;Gender=&amp;ConfederationId=&amp;FederationId=&amp;Lastname=&amp;Firstname=&amp;AthleteCode=&amp;RLConfederationId=1" TargetMode="External"/><Relationship Id="rId47" Type="http://schemas.openxmlformats.org/officeDocument/2006/relationships/hyperlink" Target="https://ems.iwwf.sport/RankingList/ScoringDetailsWaterSki?Id=44ef1574-5421-4037-b0c5-898c1c4c6b84&amp;RankingListLogId=56f7643e-90da-4ae7-957e-0e486bbe4711&amp;Event=10&amp;IdRankinglistPlacement=6de69f44-1757-40e5-a0ce-b8e44229c595&amp;DisciplineId=7&amp;EventId=10&amp;SeasonId=10&amp;Month=6&amp;RLAgeCategoryId=&amp;Gender=&amp;ConfederationId=&amp;FederationId=&amp;Lastname=&amp;Firstname=&amp;AthleteCode=&amp;RLConfederationId=1" TargetMode="External"/><Relationship Id="rId50" Type="http://schemas.openxmlformats.org/officeDocument/2006/relationships/hyperlink" Target="https://ems.iwwf.sport/RankingList/ScoringDetailsWaterSki?Id=dbf4b8ff-eda3-41df-9c75-ff301cf4261f&amp;RankingListLogId=56f7643e-90da-4ae7-957e-0e486bbe4711&amp;Event=10&amp;IdRankinglistPlacement=b2257e23-5bef-405d-b4c5-7ba339372251&amp;DisciplineId=7&amp;EventId=10&amp;SeasonId=10&amp;Month=6&amp;RLAgeCategoryId=&amp;Gender=&amp;ConfederationId=&amp;FederationId=&amp;Lastname=&amp;Firstname=&amp;AthleteCode=&amp;RLConfederationId=1" TargetMode="External"/><Relationship Id="rId55" Type="http://schemas.openxmlformats.org/officeDocument/2006/relationships/hyperlink" Target="http://www.iwsftournament.com/homologation/scorebooks/20250520080501Scorebook25S088CS.HTM" TargetMode="External"/><Relationship Id="rId63" Type="http://schemas.openxmlformats.org/officeDocument/2006/relationships/hyperlink" Target="https://ems.iwwf.sport/RankingList/ScoringDetailsWaterSki?Id=5ba23ef9-947c-4598-b470-3b134ee85725&amp;RankingListLogId=56f7643e-90da-4ae7-957e-0e486bbe4711&amp;Event=10&amp;IdRankinglistPlacement=98eb4887-0138-475e-ae24-662e32043758&amp;DisciplineId=7&amp;EventId=10&amp;SeasonId=10&amp;Month=6&amp;RLAgeCategoryId=&amp;Gender=&amp;ConfederationId=&amp;FederationId=&amp;Lastname=&amp;Firstname=&amp;AthleteCode=&amp;RLConfederationId=1" TargetMode="External"/><Relationship Id="rId68" Type="http://schemas.openxmlformats.org/officeDocument/2006/relationships/hyperlink" Target="https://ems.iwwf.sport/RankingList/ScoringDetailsWaterSki?Id=a6491a9a-9a3a-47d1-a36e-10f221975885&amp;RankingListLogId=56f7643e-90da-4ae7-957e-0e486bbe4711&amp;Event=10&amp;IdRankinglistPlacement=8523baca-3fc3-4794-af88-3a9394585f95&amp;DisciplineId=7&amp;EventId=10&amp;SeasonId=10&amp;Month=6&amp;RLAgeCategoryId=&amp;Gender=&amp;ConfederationId=&amp;FederationId=&amp;Lastname=&amp;Firstname=&amp;AthleteCode=&amp;RLConfederationId=1" TargetMode="External"/><Relationship Id="rId76" Type="http://schemas.openxmlformats.org/officeDocument/2006/relationships/hyperlink" Target="https://www.iwwfed-ea.org/classic/25AUT002/" TargetMode="External"/><Relationship Id="rId84" Type="http://schemas.openxmlformats.org/officeDocument/2006/relationships/hyperlink" Target="https://ems.iwwf.sport/Competitions/Details?Id=7acf0a31-9b72-4a84-bf30-3f441ad702c0" TargetMode="External"/><Relationship Id="rId89" Type="http://schemas.openxmlformats.org/officeDocument/2006/relationships/printerSettings" Target="../printerSettings/printerSettings1.bin"/><Relationship Id="rId7" Type="http://schemas.openxmlformats.org/officeDocument/2006/relationships/hyperlink" Target="https://www.iwwfed-ea.org/classic/25ESP002/" TargetMode="External"/><Relationship Id="rId71" Type="http://schemas.openxmlformats.org/officeDocument/2006/relationships/hyperlink" Target="https://ems.iwwf.sport/Competitions/Details?Id=a532ddc9-24a7-473f-9f33-8500abc5b354" TargetMode="External"/><Relationship Id="rId2" Type="http://schemas.openxmlformats.org/officeDocument/2006/relationships/hyperlink" Target="https://www.iwwfed-ea.org/classic/25GRE006/" TargetMode="External"/><Relationship Id="rId16" Type="http://schemas.openxmlformats.org/officeDocument/2006/relationships/hyperlink" Target="https://www.iwwfed-ea.org/classic/25ITA002/" TargetMode="External"/><Relationship Id="rId29" Type="http://schemas.openxmlformats.org/officeDocument/2006/relationships/hyperlink" Target="https://www.iwwfed-ea.org/classic/25ITA006/" TargetMode="External"/><Relationship Id="rId11" Type="http://schemas.openxmlformats.org/officeDocument/2006/relationships/hyperlink" Target="https://www.iwwfed-ea.org/classic/25FRA006/" TargetMode="External"/><Relationship Id="rId24" Type="http://schemas.openxmlformats.org/officeDocument/2006/relationships/hyperlink" Target="https://www.iwwfed-ea.org/classic/25IWWF04/" TargetMode="External"/><Relationship Id="rId32" Type="http://schemas.openxmlformats.org/officeDocument/2006/relationships/hyperlink" Target="https://www.iwwfed-ea.org/classic/25EURO06/" TargetMode="External"/><Relationship Id="rId37" Type="http://schemas.openxmlformats.org/officeDocument/2006/relationships/hyperlink" Target="https://ems.iwwf.sport/RankingList/ScoringDetailsWaterSki?Id=8b2ec21c-be7f-4993-a458-0620a46a81ad&amp;RankingListLogId=56f7643e-90da-4ae7-957e-0e486bbe4711&amp;Event=10&amp;IdRankinglistPlacement=7f1d4bc7-4720-4c3c-9f66-71a0370fd99e&amp;DisciplineId=7&amp;EventId=10&amp;SeasonId=10&amp;Month=6&amp;RLAgeCategoryId=&amp;Gender=&amp;ConfederationId=&amp;FederationId=&amp;Lastname=&amp;Firstname=&amp;AthleteCode=&amp;RLConfederationId=1" TargetMode="External"/><Relationship Id="rId40" Type="http://schemas.openxmlformats.org/officeDocument/2006/relationships/hyperlink" Target="https://ems.iwwf.sport/RankingList/ScoringDetailsWaterSki?Id=94729a7d-4b17-429d-a324-e93b77c87753&amp;RankingListLogId=56f7643e-90da-4ae7-957e-0e486bbe4711&amp;Event=10&amp;IdRankinglistPlacement=0f1f2a4d-5938-4952-9bf8-49c7209e4b65&amp;DisciplineId=7&amp;EventId=10&amp;SeasonId=10&amp;Month=6&amp;RLAgeCategoryId=&amp;Gender=&amp;ConfederationId=&amp;FederationId=&amp;Lastname=&amp;Firstname=&amp;AthleteCode=&amp;RLConfederationId=1" TargetMode="External"/><Relationship Id="rId45" Type="http://schemas.openxmlformats.org/officeDocument/2006/relationships/hyperlink" Target="https://ems.iwwf.sport/RankingList/ScoringDetailsWaterSki?Id=9ab8b22b-d483-4852-be01-18200ad72481&amp;RankingListLogId=56f7643e-90da-4ae7-957e-0e486bbe4711&amp;Event=10&amp;IdRankinglistPlacement=52d0bcb0-c298-4c63-a204-0a239c8cc78c&amp;DisciplineId=7&amp;EventId=10&amp;SeasonId=10&amp;Month=6&amp;RLAgeCategoryId=&amp;Gender=&amp;ConfederationId=&amp;FederationId=&amp;Lastname=&amp;Firstname=&amp;AthleteCode=&amp;RLConfederationId=1" TargetMode="External"/><Relationship Id="rId53" Type="http://schemas.openxmlformats.org/officeDocument/2006/relationships/hyperlink" Target="https://ems.iwwf.sport/RankingList/ScoringDetailsWaterSki?Id=4e33f6df-3256-4af3-82f8-5e63f268a870&amp;RankingListLogId=56f7643e-90da-4ae7-957e-0e486bbe4711&amp;Event=10&amp;IdRankinglistPlacement=e5c81ace-888a-4acb-b39a-868a13665c26&amp;DisciplineId=7&amp;EventId=10&amp;SeasonId=10&amp;Month=6&amp;RLAgeCategoryId=&amp;Gender=&amp;ConfederationId=&amp;FederationId=&amp;Lastname=&amp;Firstname=&amp;AthleteCode=&amp;RLConfederationId=1" TargetMode="External"/><Relationship Id="rId58" Type="http://schemas.openxmlformats.org/officeDocument/2006/relationships/hyperlink" Target="https://ems.iwwf.sport/RankingList/ScoringDetailsWaterSki?Id=9f691625-cd05-4cfe-9f68-3573fa08d594&amp;RankingListLogId=56f7643e-90da-4ae7-957e-0e486bbe4711&amp;Event=10&amp;IdRankinglistPlacement=02fef54a-c448-421a-8e4f-7ce97047f9d9&amp;DisciplineId=7&amp;EventId=10&amp;SeasonId=10&amp;Month=6&amp;RLAgeCategoryId=&amp;Gender=&amp;ConfederationId=&amp;FederationId=&amp;Lastname=&amp;Firstname=&amp;AthleteCode=&amp;RLConfederationId=1" TargetMode="External"/><Relationship Id="rId66" Type="http://schemas.openxmlformats.org/officeDocument/2006/relationships/hyperlink" Target="https://ems.iwwf.sport/RankingList/ScoringDetailsWaterSki?Id=b77ab1ae-e429-4774-81ae-ee968de6558d&amp;RankingListLogId=56f7643e-90da-4ae7-957e-0e486bbe4711&amp;Event=10&amp;IdRankinglistPlacement=114109e9-f4fb-49e4-84e2-9ab3b5fef30d&amp;DisciplineId=7&amp;EventId=10&amp;SeasonId=10&amp;Month=6&amp;RLAgeCategoryId=&amp;Gender=&amp;ConfederationId=&amp;FederationId=&amp;Lastname=&amp;Firstname=&amp;AthleteCode=&amp;RLConfederationId=1" TargetMode="External"/><Relationship Id="rId74" Type="http://schemas.openxmlformats.org/officeDocument/2006/relationships/hyperlink" Target="https://www.iwwfed-ea.org/classic/25SWE004/" TargetMode="External"/><Relationship Id="rId79" Type="http://schemas.openxmlformats.org/officeDocument/2006/relationships/hyperlink" Target="https://www.iwwfed-ea.org/classic/25DEN003/" TargetMode="External"/><Relationship Id="rId87" Type="http://schemas.openxmlformats.org/officeDocument/2006/relationships/hyperlink" Target="https://www.iwwfed-ea.org/classic/25GER003/" TargetMode="External"/><Relationship Id="rId5" Type="http://schemas.openxmlformats.org/officeDocument/2006/relationships/hyperlink" Target="https://www.iwwfed-ea.org/classic/25GRE005/" TargetMode="External"/><Relationship Id="rId61" Type="http://schemas.openxmlformats.org/officeDocument/2006/relationships/hyperlink" Target="https://ems.iwwf.sport/RankingList/ScoringDetailsWaterSki?Id=3be1321c-bf92-4577-bd40-d016975c42b9&amp;RankingListLogId=56f7643e-90da-4ae7-957e-0e486bbe4711&amp;Event=10&amp;IdRankinglistPlacement=9306dfe9-532a-490b-bacb-2c3871d623c9&amp;DisciplineId=7&amp;EventId=10&amp;SeasonId=10&amp;Month=6&amp;RLAgeCategoryId=&amp;Gender=&amp;ConfederationId=&amp;FederationId=&amp;Lastname=&amp;Firstname=&amp;AthleteCode=&amp;RLConfederationId=1" TargetMode="External"/><Relationship Id="rId82" Type="http://schemas.openxmlformats.org/officeDocument/2006/relationships/hyperlink" Target="https://ems.iwwf.sport/Competitions/Details?Id=14ad4e0f-2ae8-4c0e-9c70-31e2f25741cf" TargetMode="External"/><Relationship Id="rId19" Type="http://schemas.openxmlformats.org/officeDocument/2006/relationships/hyperlink" Target="https://www.iwwfed-ea.org/classic/25IWWF04/" TargetMode="External"/><Relationship Id="rId4" Type="http://schemas.openxmlformats.org/officeDocument/2006/relationships/hyperlink" Target="http://www.iwsftournament.com/homologation/scorebooks/20250706180702Scorebook25M037CS.HTM" TargetMode="External"/><Relationship Id="rId9" Type="http://schemas.openxmlformats.org/officeDocument/2006/relationships/hyperlink" Target="https://www.iwwfed-ea.org/classic/25FRA001/" TargetMode="External"/><Relationship Id="rId14" Type="http://schemas.openxmlformats.org/officeDocument/2006/relationships/hyperlink" Target="https://www.iwwfed-ea.org/classic/25FRA031/" TargetMode="External"/><Relationship Id="rId22" Type="http://schemas.openxmlformats.org/officeDocument/2006/relationships/hyperlink" Target="http://www.iwsftournament.com/homologation/scorebooks/20251001131002Scorebook26S021CS.HTM" TargetMode="External"/><Relationship Id="rId27" Type="http://schemas.openxmlformats.org/officeDocument/2006/relationships/hyperlink" Target="https://www.iwwfed-ea.org/classic/25FRA028/" TargetMode="External"/><Relationship Id="rId30" Type="http://schemas.openxmlformats.org/officeDocument/2006/relationships/hyperlink" Target="https://www.iwwfed-ea.org/classic/25EURO06/" TargetMode="External"/><Relationship Id="rId35" Type="http://schemas.openxmlformats.org/officeDocument/2006/relationships/hyperlink" Target="https://ems.iwwf.sport/Competitions/Details?Id=14ad4e0f-2ae8-4c0e-9c70-31e2f25741cf" TargetMode="External"/><Relationship Id="rId43" Type="http://schemas.openxmlformats.org/officeDocument/2006/relationships/hyperlink" Target="https://ems.iwwf.sport/RankingList/ScoringDetailsWaterSki?Id=8f9c02da-64e0-41d8-8195-f2d48b917a2f&amp;RankingListLogId=56f7643e-90da-4ae7-957e-0e486bbe4711&amp;Event=10&amp;IdRankinglistPlacement=ca9ffe7c-2086-4655-a8b1-d0bfb78862be&amp;DisciplineId=7&amp;EventId=10&amp;SeasonId=10&amp;Month=6&amp;RLAgeCategoryId=&amp;Gender=&amp;ConfederationId=&amp;FederationId=&amp;Lastname=&amp;Firstname=&amp;AthleteCode=&amp;RLConfederationId=1" TargetMode="External"/><Relationship Id="rId48" Type="http://schemas.openxmlformats.org/officeDocument/2006/relationships/hyperlink" Target="https://ems.iwwf.sport/RankingList/ScoringDetailsWaterSki?Id=ef943fc3-e7cf-432e-a562-1cd9505a68be&amp;RankingListLogId=56f7643e-90da-4ae7-957e-0e486bbe4711&amp;Event=10&amp;IdRankinglistPlacement=bd684fa6-fd2f-4130-8ae1-f9dbdce9fcfb&amp;DisciplineId=7&amp;EventId=10&amp;SeasonId=10&amp;Month=6&amp;RLAgeCategoryId=&amp;Gender=&amp;ConfederationId=&amp;FederationId=&amp;Lastname=&amp;Firstname=&amp;AthleteCode=&amp;RLConfederationId=1" TargetMode="External"/><Relationship Id="rId56" Type="http://schemas.openxmlformats.org/officeDocument/2006/relationships/hyperlink" Target="https://ems.iwwf.sport/Competitions/Details?Id=be33590a-c283-4ca2-8f8f-0f2bfae15411" TargetMode="External"/><Relationship Id="rId64" Type="http://schemas.openxmlformats.org/officeDocument/2006/relationships/hyperlink" Target="https://ems.iwwf.sport/RankingList/ScoringDetailsWaterSki?Id=610382e9-c106-424f-aeb5-ea4ef85bd23e&amp;RankingListLogId=56f7643e-90da-4ae7-957e-0e486bbe4711&amp;Event=10&amp;IdRankinglistPlacement=0c4699f4-f370-4ce5-bf17-7b629a00a6ef&amp;DisciplineId=7&amp;EventId=10&amp;SeasonId=10&amp;Month=6&amp;RLAgeCategoryId=&amp;Gender=&amp;ConfederationId=&amp;FederationId=&amp;Lastname=&amp;Firstname=&amp;AthleteCode=&amp;RLConfederationId=1" TargetMode="External"/><Relationship Id="rId69" Type="http://schemas.openxmlformats.org/officeDocument/2006/relationships/hyperlink" Target="https://ems.iwwf.sport/RankingList/ScoringDetailsWaterSki?Id=dbf4b8ff-eda3-41df-9c75-ff301cf4261f&amp;RankingListLogId=56f7643e-90da-4ae7-957e-0e486bbe4711&amp;Event=10&amp;IdRankinglistPlacement=9d231210-ec46-4ffc-b5b1-7473a781f657&amp;DisciplineId=7&amp;EventId=10&amp;SeasonId=10&amp;Month=6&amp;RLAgeCategoryId=&amp;Gender=&amp;ConfederationId=&amp;FederationId=&amp;Lastname=&amp;Firstname=&amp;AthleteCode=&amp;RLConfederationId=1" TargetMode="External"/><Relationship Id="rId77" Type="http://schemas.openxmlformats.org/officeDocument/2006/relationships/hyperlink" Target="https://www.iwwfed-ea.org/classic/25DEN002/" TargetMode="External"/><Relationship Id="rId8" Type="http://schemas.openxmlformats.org/officeDocument/2006/relationships/hyperlink" Target="https://www.iwwfed-ea.org/classic/25FRA006/" TargetMode="External"/><Relationship Id="rId51" Type="http://schemas.openxmlformats.org/officeDocument/2006/relationships/hyperlink" Target="https://ems.iwwf.sport/RankingList/ScoringDetailsWaterSki?Id=a6491a9a-9a3a-47d1-a36e-10f221975885&amp;RankingListLogId=56f7643e-90da-4ae7-957e-0e486bbe4711&amp;Event=10&amp;IdRankinglistPlacement=1d53a566-e832-497c-874e-fcd9855105e0&amp;DisciplineId=7&amp;EventId=10&amp;SeasonId=10&amp;Month=6&amp;RLAgeCategoryId=&amp;Gender=&amp;ConfederationId=&amp;FederationId=&amp;Lastname=&amp;Firstname=&amp;AthleteCode=&amp;RLConfederationId=1" TargetMode="External"/><Relationship Id="rId72" Type="http://schemas.openxmlformats.org/officeDocument/2006/relationships/hyperlink" Target="https://ems.iwwf.sport/Competitions/Details?Id=6699b302-632c-4bea-9d11-b505f1696b8b" TargetMode="External"/><Relationship Id="rId80" Type="http://schemas.openxmlformats.org/officeDocument/2006/relationships/hyperlink" Target="https://www.iwwfed-ea.org/classic/25AUT006/" TargetMode="External"/><Relationship Id="rId85" Type="http://schemas.openxmlformats.org/officeDocument/2006/relationships/hyperlink" Target="https://ems.iwwf.sport/Competitions/Details?Id=a532ddc9-24a7-473f-9f33-8500abc5b354" TargetMode="External"/><Relationship Id="rId3" Type="http://schemas.openxmlformats.org/officeDocument/2006/relationships/hyperlink" Target="https://www.iwwfed-ea.org/classic/25IWWF04/" TargetMode="External"/><Relationship Id="rId12" Type="http://schemas.openxmlformats.org/officeDocument/2006/relationships/hyperlink" Target="https://www.iwwfed-ea.org/classic/25IWWF04/" TargetMode="External"/><Relationship Id="rId17" Type="http://schemas.openxmlformats.org/officeDocument/2006/relationships/hyperlink" Target="https://www.iwwfed-ea.org/classic/25ITA002/" TargetMode="External"/><Relationship Id="rId25" Type="http://schemas.openxmlformats.org/officeDocument/2006/relationships/hyperlink" Target="https://www.iwwfed-ea.org/classic/25FRA005/" TargetMode="External"/><Relationship Id="rId33" Type="http://schemas.openxmlformats.org/officeDocument/2006/relationships/hyperlink" Target="https://www.iwwfed-ea.org/classic/25ITA016/" TargetMode="External"/><Relationship Id="rId38" Type="http://schemas.openxmlformats.org/officeDocument/2006/relationships/hyperlink" Target="https://ems.iwwf.sport/RankingList/ScoringDetailsWaterSki?Id=e313b01e-d4f2-414f-86f2-6366a64a942a&amp;RankingListLogId=56f7643e-90da-4ae7-957e-0e486bbe4711&amp;Event=10&amp;IdRankinglistPlacement=cdba7096-047b-417b-bf36-9679a5f5d087&amp;DisciplineId=7&amp;EventId=10&amp;SeasonId=10&amp;Month=6&amp;RLAgeCategoryId=&amp;Gender=&amp;ConfederationId=&amp;FederationId=&amp;Lastname=&amp;Firstname=&amp;AthleteCode=&amp;RLConfederationId=1" TargetMode="External"/><Relationship Id="rId46" Type="http://schemas.openxmlformats.org/officeDocument/2006/relationships/hyperlink" Target="https://ems.iwwf.sport/RankingList/ScoringDetailsWaterSki?Id=715936bf-27ed-4c5c-baf4-5dc2f0e6c66a&amp;RankingListLogId=56f7643e-90da-4ae7-957e-0e486bbe4711&amp;Event=10&amp;IdRankinglistPlacement=61469dba-5469-4009-9493-e1c4bd63ca31&amp;DisciplineId=7&amp;EventId=10&amp;SeasonId=10&amp;Month=6&amp;RLAgeCategoryId=&amp;Gender=&amp;ConfederationId=&amp;FederationId=&amp;Lastname=&amp;Firstname=&amp;AthleteCode=&amp;RLConfederationId=1" TargetMode="External"/><Relationship Id="rId59" Type="http://schemas.openxmlformats.org/officeDocument/2006/relationships/hyperlink" Target="https://ems.iwwf.sport/RankingList/ScoringDetailsWaterSki?Id=c600e8b7-45d9-4063-98f8-e3abe4d9bdc8&amp;RankingListLogId=56f7643e-90da-4ae7-957e-0e486bbe4711&amp;Event=10&amp;IdRankinglistPlacement=2a6c71cc-de5d-4b0c-a4d2-ebbda2e79529&amp;DisciplineId=7&amp;EventId=10&amp;SeasonId=10&amp;Month=6&amp;RLAgeCategoryId=&amp;Gender=&amp;ConfederationId=&amp;FederationId=&amp;Lastname=&amp;Firstname=&amp;AthleteCode=&amp;RLConfederationId=1" TargetMode="External"/><Relationship Id="rId67" Type="http://schemas.openxmlformats.org/officeDocument/2006/relationships/hyperlink" Target="https://ems.iwwf.sport/Competitions/Details?Id=8064d24a-494f-44ec-ae9c-dbe7899ef61e" TargetMode="External"/><Relationship Id="rId20" Type="http://schemas.openxmlformats.org/officeDocument/2006/relationships/hyperlink" Target="http://www.iwsftournament.com/homologation/scorebooks/20250706180702Scorebook25M037CS.HTM" TargetMode="External"/><Relationship Id="rId41" Type="http://schemas.openxmlformats.org/officeDocument/2006/relationships/hyperlink" Target="https://ems.iwwf.sport/RankingList/ScoringDetailsWaterSki?Id=d004503c-2345-4380-b234-d4d124415f77&amp;RankingListLogId=56f7643e-90da-4ae7-957e-0e486bbe4711&amp;Event=10&amp;IdRankinglistPlacement=8d8cc79e-9e30-44f1-a17f-02843c175011&amp;DisciplineId=7&amp;EventId=10&amp;SeasonId=10&amp;Month=6&amp;RLAgeCategoryId=&amp;Gender=&amp;ConfederationId=&amp;FederationId=&amp;Lastname=&amp;Firstname=&amp;AthleteCode=&amp;RLConfederationId=1" TargetMode="External"/><Relationship Id="rId54" Type="http://schemas.openxmlformats.org/officeDocument/2006/relationships/hyperlink" Target="https://ems.iwwf.sport/RankingList/ScoringDetailsWaterSki?Id=d8e94e4d-803e-4cbb-bc9f-b9435c7b248a&amp;RankingListLogId=56f7643e-90da-4ae7-957e-0e486bbe4711&amp;Event=10&amp;IdRankinglistPlacement=88ab5ae3-4b9b-410c-ab94-4943b6cb3d39&amp;DisciplineId=7&amp;EventId=10&amp;SeasonId=10&amp;Month=6&amp;RLAgeCategoryId=&amp;Gender=&amp;ConfederationId=&amp;FederationId=&amp;Lastname=&amp;Firstname=&amp;AthleteCode=&amp;RLConfederationId=1" TargetMode="External"/><Relationship Id="rId62" Type="http://schemas.openxmlformats.org/officeDocument/2006/relationships/hyperlink" Target="https://ems.iwwf.sport/RankingList/ScoringDetailsWaterSki?Id=e5c0afa8-1e9e-4cc9-aecd-e45ecf206521&amp;RankingListLogId=56f7643e-90da-4ae7-957e-0e486bbe4711&amp;Event=10&amp;IdRankinglistPlacement=9a6643b2-487e-492f-be37-71699a02f66f&amp;DisciplineId=7&amp;EventId=10&amp;SeasonId=10&amp;Month=6&amp;RLAgeCategoryId=&amp;Gender=&amp;ConfederationId=&amp;FederationId=&amp;Lastname=&amp;Firstname=&amp;AthleteCode=&amp;RLConfederationId=1" TargetMode="External"/><Relationship Id="rId70" Type="http://schemas.openxmlformats.org/officeDocument/2006/relationships/hyperlink" Target="https://ems.iwwf.sport/RankingList/ScoringDetailsWaterSki?Id=44ef1574-5421-4037-b0c5-898c1c4c6b84&amp;RankingListLogId=56f7643e-90da-4ae7-957e-0e486bbe4711&amp;Event=10&amp;IdRankinglistPlacement=97a2a0c7-42f1-49e5-9f57-ef037738b0dc&amp;DisciplineId=7&amp;EventId=10&amp;SeasonId=10&amp;Month=6&amp;RLAgeCategoryId=&amp;Gender=&amp;ConfederationId=&amp;FederationId=&amp;Lastname=&amp;Firstname=&amp;AthleteCode=&amp;RLConfederationId=1" TargetMode="External"/><Relationship Id="rId75" Type="http://schemas.openxmlformats.org/officeDocument/2006/relationships/hyperlink" Target="https://www.iwwfed-ea.org/classic/25CZE001/" TargetMode="External"/><Relationship Id="rId83" Type="http://schemas.openxmlformats.org/officeDocument/2006/relationships/hyperlink" Target="https://ems.iwwf.sport/RankingList/ScoringDetailsWaterSki?Id=923b5bd5-4ae0-46da-a64d-c5b316280187&amp;RankingListLogId=56f7643e-90da-4ae7-957e-0e486bbe4711&amp;Event=10&amp;IdRankinglistPlacement=9e6f4dc6-9076-4441-b56d-e368881f8f5d&amp;DisciplineId=7&amp;EventId=10&amp;SeasonId=10&amp;Month=6&amp;RLAgeCategoryId=&amp;Gender=&amp;ConfederationId=&amp;FederationId=&amp;Lastname=&amp;Firstname=&amp;AthleteCode=&amp;RLConfederationId=1" TargetMode="External"/><Relationship Id="rId88" Type="http://schemas.openxmlformats.org/officeDocument/2006/relationships/hyperlink" Target="https://ems.iwwf.sport/Competitions/Details?Id=a532ddc9-24a7-473f-9f33-8500abc5b354" TargetMode="External"/><Relationship Id="rId1" Type="http://schemas.openxmlformats.org/officeDocument/2006/relationships/hyperlink" Target="http://www.iwsftournament.com/homologation/scorebooks/20251001131002Scorebook26S021CS.HTM" TargetMode="External"/><Relationship Id="rId6" Type="http://schemas.openxmlformats.org/officeDocument/2006/relationships/hyperlink" Target="https://www.iwwfed-ea.org/classic/25GBR019/" TargetMode="External"/><Relationship Id="rId15" Type="http://schemas.openxmlformats.org/officeDocument/2006/relationships/hyperlink" Target="https://ems.iwwf.sport/Competitions/Details?Id=185c7c0d-ac41-4968-9e93-047925a5375a" TargetMode="External"/><Relationship Id="rId23" Type="http://schemas.openxmlformats.org/officeDocument/2006/relationships/hyperlink" Target="https://www.iwwfed-ea.org/classic/25ESP002/" TargetMode="External"/><Relationship Id="rId28" Type="http://schemas.openxmlformats.org/officeDocument/2006/relationships/hyperlink" Target="https://www.iwwfed-ea.org/classic/25GRE005/" TargetMode="External"/><Relationship Id="rId36" Type="http://schemas.openxmlformats.org/officeDocument/2006/relationships/hyperlink" Target="https://ems.iwwf.sport/Competitions/Details?Id=9ba15c3c-c348-4314-b552-9893d0dfa5d8" TargetMode="External"/><Relationship Id="rId49" Type="http://schemas.openxmlformats.org/officeDocument/2006/relationships/hyperlink" Target="https://ems.iwwf.sport/RankingList/ScoringDetailsWaterSki?Id=b27dd153-c64d-494c-a9e1-682db3d72efd&amp;RankingListLogId=56f7643e-90da-4ae7-957e-0e486bbe4711&amp;Event=10&amp;IdRankinglistPlacement=7c63094e-6ec7-400c-a637-933d1c93a432&amp;DisciplineId=7&amp;EventId=10&amp;SeasonId=10&amp;Month=6&amp;RLAgeCategoryId=&amp;Gender=&amp;ConfederationId=&amp;FederationId=&amp;Lastname=&amp;Firstname=&amp;AthleteCode=&amp;RLConfederationId=1" TargetMode="External"/><Relationship Id="rId57" Type="http://schemas.openxmlformats.org/officeDocument/2006/relationships/hyperlink" Target="https://ems.iwwf.sport/RankingList/ScoringDetailsWaterSki?Id=38747fe1-b61a-48f0-bd77-a45e15dc13e5&amp;RankingListLogId=56f7643e-90da-4ae7-957e-0e486bbe4711&amp;Event=10&amp;IdRankinglistPlacement=13aa6d69-24e9-4e98-9d29-600a5ba7b323&amp;DisciplineId=7&amp;EventId=10&amp;SeasonId=10&amp;Month=6&amp;RLAgeCategoryId=&amp;Gender=&amp;ConfederationId=&amp;FederationId=&amp;Lastname=&amp;Firstname=&amp;AthleteCode=&amp;RLConfederationId=1" TargetMode="External"/><Relationship Id="rId10" Type="http://schemas.openxmlformats.org/officeDocument/2006/relationships/hyperlink" Target="https://www.iwwfed-ea.org/classic/25FRA022/" TargetMode="External"/><Relationship Id="rId31" Type="http://schemas.openxmlformats.org/officeDocument/2006/relationships/hyperlink" Target="https://www.iwwfed-ea.org/classic/25FRA027/" TargetMode="External"/><Relationship Id="rId44" Type="http://schemas.openxmlformats.org/officeDocument/2006/relationships/hyperlink" Target="https://ems.iwwf.sport/RankingList/ScoringDetailsWaterSki?Id=356317d6-a909-4f48-af89-9f12a4eebbab&amp;RankingListLogId=56f7643e-90da-4ae7-957e-0e486bbe4711&amp;Event=10&amp;IdRankinglistPlacement=fb7c73f0-b085-4f11-82f6-fcb37eee7010&amp;DisciplineId=7&amp;EventId=10&amp;SeasonId=10&amp;Month=6&amp;RLAgeCategoryId=&amp;Gender=&amp;ConfederationId=&amp;FederationId=&amp;Lastname=&amp;Firstname=&amp;AthleteCode=&amp;RLConfederationId=1" TargetMode="External"/><Relationship Id="rId52" Type="http://schemas.openxmlformats.org/officeDocument/2006/relationships/hyperlink" Target="https://ems.iwwf.sport/RankingList/ScoringDetailsWaterSki?Id=00c46d10-8a19-41d0-9660-f32657ca0220&amp;RankingListLogId=56f7643e-90da-4ae7-957e-0e486bbe4711&amp;Event=10&amp;IdRankinglistPlacement=4d2a0e0c-57ab-4ceb-9c99-8ffd81e795c3&amp;DisciplineId=7&amp;EventId=10&amp;SeasonId=10&amp;Month=6&amp;RLAgeCategoryId=&amp;Gender=&amp;ConfederationId=&amp;FederationId=&amp;Lastname=&amp;Firstname=&amp;AthleteCode=&amp;RLConfederationId=1" TargetMode="External"/><Relationship Id="rId60" Type="http://schemas.openxmlformats.org/officeDocument/2006/relationships/hyperlink" Target="https://ems.iwwf.sport/Competitions/Details?Id=a532ddc9-24a7-473f-9f33-8500abc5b354" TargetMode="External"/><Relationship Id="rId65" Type="http://schemas.openxmlformats.org/officeDocument/2006/relationships/hyperlink" Target="https://ems.iwwf.sport/RankingList/ScoringDetailsWaterSki?Id=bc6df26e-e16c-437a-b3fa-49cbed8ae6c6&amp;RankingListLogId=56f7643e-90da-4ae7-957e-0e486bbe4711&amp;Event=10&amp;IdRankinglistPlacement=dbaf1b98-1000-42aa-ba7b-1ce090159572&amp;DisciplineId=7&amp;EventId=10&amp;SeasonId=10&amp;Month=6&amp;RLAgeCategoryId=&amp;Gender=&amp;ConfederationId=&amp;FederationId=&amp;Lastname=&amp;Firstname=&amp;AthleteCode=&amp;RLConfederationId=1" TargetMode="External"/><Relationship Id="rId73" Type="http://schemas.openxmlformats.org/officeDocument/2006/relationships/hyperlink" Target="https://ems.iwwf.sport/Competitions/Details?Id=ae3afcec-3a29-43a1-a85b-56f0fe9bc9ad" TargetMode="External"/><Relationship Id="rId78" Type="http://schemas.openxmlformats.org/officeDocument/2006/relationships/hyperlink" Target="https://www.iwwfed-ea.org/classic/25SWE006/" TargetMode="External"/><Relationship Id="rId81" Type="http://schemas.openxmlformats.org/officeDocument/2006/relationships/hyperlink" Target="https://www.iwwfed-ea.org/classic/25FIN005/" TargetMode="External"/><Relationship Id="rId86" Type="http://schemas.openxmlformats.org/officeDocument/2006/relationships/hyperlink" Target="https://ems.iwwf.sport/Competitions/Details?Id=14ca4613-2b32-4fb3-b356-f1d7efe11b97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rl2025/eame/index.php?skier=IWF100200001" TargetMode="External"/><Relationship Id="rId21" Type="http://schemas.openxmlformats.org/officeDocument/2006/relationships/hyperlink" Target="https://www.iwwfed-ea.org/classic/25EURO05/" TargetMode="External"/><Relationship Id="rId42" Type="http://schemas.openxmlformats.org/officeDocument/2006/relationships/hyperlink" Target="https://www.iwwfed-ea.org/classic/25FRA014/" TargetMode="External"/><Relationship Id="rId47" Type="http://schemas.openxmlformats.org/officeDocument/2006/relationships/hyperlink" Target="https://www.iwwfed-ea.org/classic/25GBR028/" TargetMode="External"/><Relationship Id="rId63" Type="http://schemas.openxmlformats.org/officeDocument/2006/relationships/hyperlink" Target="https://www.iwwfed-ea.org/classic/rl2025/eame/index.php?skier=BEL982009938" TargetMode="External"/><Relationship Id="rId68" Type="http://schemas.openxmlformats.org/officeDocument/2006/relationships/hyperlink" Target="http://www.iwsftournament.com/homologation/scorebooks/20251014141002Scorebook26S013CS.HTM" TargetMode="External"/><Relationship Id="rId84" Type="http://schemas.openxmlformats.org/officeDocument/2006/relationships/hyperlink" Target="https://www.iwwfed-ea.org/classic/rl2025/eame/index.php?skier=UKR982023838" TargetMode="External"/><Relationship Id="rId89" Type="http://schemas.openxmlformats.org/officeDocument/2006/relationships/hyperlink" Target="https://www.iwwfed-ea.org/classic/25CZE002/" TargetMode="External"/><Relationship Id="rId7" Type="http://schemas.openxmlformats.org/officeDocument/2006/relationships/hyperlink" Target="https://www.iwwfed-ea.org/classic/rl2025/eame/index.php?skier=FRA182014458" TargetMode="External"/><Relationship Id="rId71" Type="http://schemas.openxmlformats.org/officeDocument/2006/relationships/hyperlink" Target="https://www.iwwfed-ea.org/classic/25CZE001/" TargetMode="External"/><Relationship Id="rId92" Type="http://schemas.openxmlformats.org/officeDocument/2006/relationships/hyperlink" Target="https://www.iwwfed-ea.org/classic/25ITA004/" TargetMode="External"/><Relationship Id="rId2" Type="http://schemas.openxmlformats.org/officeDocument/2006/relationships/hyperlink" Target="https://www.iwwfed-ea.org/classic/rl2025/eame/index.php?skier=GBR452014449" TargetMode="External"/><Relationship Id="rId16" Type="http://schemas.openxmlformats.org/officeDocument/2006/relationships/hyperlink" Target="https://www.iwwfed-ea.org/classic/25EURO03/" TargetMode="External"/><Relationship Id="rId29" Type="http://schemas.openxmlformats.org/officeDocument/2006/relationships/hyperlink" Target="https://www.iwwfed-ea.org/classic/rl2025/eame/index.php?skier=GER842022681" TargetMode="External"/><Relationship Id="rId11" Type="http://schemas.openxmlformats.org/officeDocument/2006/relationships/hyperlink" Target="https://www.iwwfed-ea.org/classic/rl2025/eame/index.php?skier=GER842022681" TargetMode="External"/><Relationship Id="rId24" Type="http://schemas.openxmlformats.org/officeDocument/2006/relationships/hyperlink" Target="https://www.iwwfed-ea.org/classic/25EURO03/" TargetMode="External"/><Relationship Id="rId32" Type="http://schemas.openxmlformats.org/officeDocument/2006/relationships/hyperlink" Target="https://www.iwwfed-ea.org/classic/rl2025/eame/index.php?skier=SVK832001600" TargetMode="External"/><Relationship Id="rId37" Type="http://schemas.openxmlformats.org/officeDocument/2006/relationships/hyperlink" Target="https://www.iwwfed-ea.org/classic/rl2025/eame/index.php?skier=ITA792020969" TargetMode="External"/><Relationship Id="rId40" Type="http://schemas.openxmlformats.org/officeDocument/2006/relationships/hyperlink" Target="https://www.iwwfed-ea.org/classic/rl2025/eame/index.php?skier=SUI342019723" TargetMode="External"/><Relationship Id="rId45" Type="http://schemas.openxmlformats.org/officeDocument/2006/relationships/hyperlink" Target="https://www.iwwfed-ea.org/classic/25CZE002/" TargetMode="External"/><Relationship Id="rId53" Type="http://schemas.openxmlformats.org/officeDocument/2006/relationships/hyperlink" Target="http://www.iwsftournament.com/homologation/scorebooks/20250715090703Scorebook25S075CS.HTM" TargetMode="External"/><Relationship Id="rId58" Type="http://schemas.openxmlformats.org/officeDocument/2006/relationships/hyperlink" Target="https://www.iwwfed-ea.org/classic/rl2025/eame/index.php?skier=GBR982015494" TargetMode="External"/><Relationship Id="rId66" Type="http://schemas.openxmlformats.org/officeDocument/2006/relationships/hyperlink" Target="https://www.iwwfed-ea.org/classic/rl2025/eame/index.php?skier=GBR982015602" TargetMode="External"/><Relationship Id="rId74" Type="http://schemas.openxmlformats.org/officeDocument/2006/relationships/hyperlink" Target="https://www.iwwfed-ea.org/classic/25EURO05/" TargetMode="External"/><Relationship Id="rId79" Type="http://schemas.openxmlformats.org/officeDocument/2006/relationships/hyperlink" Target="https://www.iwwfed-ea.org/classic/rl2025/eame/index.php?skier=GBR982015602" TargetMode="External"/><Relationship Id="rId87" Type="http://schemas.openxmlformats.org/officeDocument/2006/relationships/hyperlink" Target="https://www.iwwfed-ea.org/classic/rl2025/eame/index.php?skier=FIN972011266" TargetMode="External"/><Relationship Id="rId102" Type="http://schemas.openxmlformats.org/officeDocument/2006/relationships/hyperlink" Target="https://ems.iwwf.sport/Competitions/Details?Id=a43a6274-eb6c-4ecc-a7cd-b0fd1f506a89" TargetMode="External"/><Relationship Id="rId5" Type="http://schemas.openxmlformats.org/officeDocument/2006/relationships/hyperlink" Target="https://www.iwwfed-ea.org/classic/rl2025/eame/index.php?skier=FRA152018436" TargetMode="External"/><Relationship Id="rId61" Type="http://schemas.openxmlformats.org/officeDocument/2006/relationships/hyperlink" Target="https://www.iwwfed-ea.org/classic/rl2025/eame/index.php?skier=GER982016343" TargetMode="External"/><Relationship Id="rId82" Type="http://schemas.openxmlformats.org/officeDocument/2006/relationships/hyperlink" Target="https://www.iwwfed-ea.org/classic/rl2025/eame/index.php?skier=UKR982023757" TargetMode="External"/><Relationship Id="rId90" Type="http://schemas.openxmlformats.org/officeDocument/2006/relationships/hyperlink" Target="https://www.iwwfed-ea.org/classic/25GBR030/" TargetMode="External"/><Relationship Id="rId95" Type="http://schemas.openxmlformats.org/officeDocument/2006/relationships/hyperlink" Target="https://www.iwwfed-ea.org/classic/25CZE002/" TargetMode="External"/><Relationship Id="rId19" Type="http://schemas.openxmlformats.org/officeDocument/2006/relationships/hyperlink" Target="https://www.iwwfed-ea.org/classic/25FRA206/" TargetMode="External"/><Relationship Id="rId14" Type="http://schemas.openxmlformats.org/officeDocument/2006/relationships/hyperlink" Target="http://www.iwsftournament.com/homologation/scorebooks/20250421080402Scorebook25S059CS.HTM" TargetMode="External"/><Relationship Id="rId22" Type="http://schemas.openxmlformats.org/officeDocument/2006/relationships/hyperlink" Target="https://www.iwwfed-ea.org/classic/25AUT003/" TargetMode="External"/><Relationship Id="rId27" Type="http://schemas.openxmlformats.org/officeDocument/2006/relationships/hyperlink" Target="https://www.iwwfed-ea.org/classic/rl2025/eame/index.php?skier=FRA372017879" TargetMode="External"/><Relationship Id="rId30" Type="http://schemas.openxmlformats.org/officeDocument/2006/relationships/hyperlink" Target="https://www.iwwfed-ea.org/classic/rl2025/eame/index.php?skier=UKR112017726" TargetMode="External"/><Relationship Id="rId35" Type="http://schemas.openxmlformats.org/officeDocument/2006/relationships/hyperlink" Target="https://www.iwwfed-ea.org/classic/rl2025/eame/index.php?skier=UKR302022990" TargetMode="External"/><Relationship Id="rId43" Type="http://schemas.openxmlformats.org/officeDocument/2006/relationships/hyperlink" Target="http://www.iwsftournament.com/homologation/scorebooks/20250512130502Scorebook25S071CS.HTM" TargetMode="External"/><Relationship Id="rId48" Type="http://schemas.openxmlformats.org/officeDocument/2006/relationships/hyperlink" Target="https://www.iwwfed-ea.org/classic/25ITA001/" TargetMode="External"/><Relationship Id="rId56" Type="http://schemas.openxmlformats.org/officeDocument/2006/relationships/hyperlink" Target="https://www.iwwfed-ea.org/classic/rl2025/eame/index.php?skier=UKR302022990" TargetMode="External"/><Relationship Id="rId64" Type="http://schemas.openxmlformats.org/officeDocument/2006/relationships/hyperlink" Target="https://www.iwwfed-ea.org/classic/rl2025/eame/index.php?skier=GRE982018475" TargetMode="External"/><Relationship Id="rId69" Type="http://schemas.openxmlformats.org/officeDocument/2006/relationships/hyperlink" Target="https://www.iwwfed-ea.org/classic/25EURO06/" TargetMode="External"/><Relationship Id="rId77" Type="http://schemas.openxmlformats.org/officeDocument/2006/relationships/hyperlink" Target="https://www.iwwfed-ea.org/classic/rl2025/eame/index.php?skier=IWF100200001" TargetMode="External"/><Relationship Id="rId100" Type="http://schemas.openxmlformats.org/officeDocument/2006/relationships/hyperlink" Target="https://ems.iwwf.sport/RankingList/ScoringDetailsWaterSki?Id=dbf4b8ff-eda3-41df-9c75-ff301cf4261f&amp;RankingListLogId=a7d7f3ba-c964-4913-a3cc-50fc02a907b8&amp;Event=11&amp;IdRankinglistPlacement=e94ea33b-83b1-4315-90be-825b29187c76&amp;DisciplineId=7&amp;EventId=11&amp;SeasonId=10&amp;Month=5&amp;RLAgeCategoryId=&amp;Gender=1&amp;ConfederationId=&amp;FederationId=&amp;Lastname=&amp;Firstname=&amp;AthleteCode=&amp;RLConfederationId=1" TargetMode="External"/><Relationship Id="rId105" Type="http://schemas.openxmlformats.org/officeDocument/2006/relationships/hyperlink" Target="https://ems.iwwf.sport/Competitions/Details?Id=14ad4e0f-2ae8-4c0e-9c70-31e2f25741cf" TargetMode="External"/><Relationship Id="rId8" Type="http://schemas.openxmlformats.org/officeDocument/2006/relationships/hyperlink" Target="https://www.iwwfed-ea.org/classic/rl2025/eame/index.php?skier=CZE542008820" TargetMode="External"/><Relationship Id="rId51" Type="http://schemas.openxmlformats.org/officeDocument/2006/relationships/hyperlink" Target="https://www.iwwfed-ea.org/classic/25SUI003/" TargetMode="External"/><Relationship Id="rId72" Type="http://schemas.openxmlformats.org/officeDocument/2006/relationships/hyperlink" Target="https://www.iwwfed-ea.org/classic/25BEL003/" TargetMode="External"/><Relationship Id="rId80" Type="http://schemas.openxmlformats.org/officeDocument/2006/relationships/hyperlink" Target="https://www.iwwfed-ea.org/classic/rl2025/eame/index.php?skier=SUI982014680" TargetMode="External"/><Relationship Id="rId85" Type="http://schemas.openxmlformats.org/officeDocument/2006/relationships/hyperlink" Target="https://www.iwwfed-ea.org/classic/rl2025/eame/index.php?skier=GRE982018653" TargetMode="External"/><Relationship Id="rId93" Type="http://schemas.openxmlformats.org/officeDocument/2006/relationships/hyperlink" Target="https://www.iwwfed-ea.org/classic/25CZE002/" TargetMode="External"/><Relationship Id="rId98" Type="http://schemas.openxmlformats.org/officeDocument/2006/relationships/hyperlink" Target="https://www.iwwfed-ea.org/classic/25CZE002/" TargetMode="External"/><Relationship Id="rId3" Type="http://schemas.openxmlformats.org/officeDocument/2006/relationships/hyperlink" Target="https://www.iwwfed-ea.org/classic/rl2025/eame/index.php?skier=FRA372017879" TargetMode="External"/><Relationship Id="rId12" Type="http://schemas.openxmlformats.org/officeDocument/2006/relationships/hyperlink" Target="https://www.iwwfed-ea.org/classic/rl2025/eame/index.php?skier=UKR112017726" TargetMode="External"/><Relationship Id="rId17" Type="http://schemas.openxmlformats.org/officeDocument/2006/relationships/hyperlink" Target="https://www.iwwfed-ea.org/classic/25FRA014/" TargetMode="External"/><Relationship Id="rId25" Type="http://schemas.openxmlformats.org/officeDocument/2006/relationships/hyperlink" Target="https://www.iwwfed-ea.org/classic/25EURO03/" TargetMode="External"/><Relationship Id="rId33" Type="http://schemas.openxmlformats.org/officeDocument/2006/relationships/hyperlink" Target="https://www.iwwfed-ea.org/classic/rl2025/eame/index.php?skier=ITA232020050" TargetMode="External"/><Relationship Id="rId38" Type="http://schemas.openxmlformats.org/officeDocument/2006/relationships/hyperlink" Target="https://www.iwwfed-ea.org/classic/rl2025/eame/index.php?skier=GRE382022664" TargetMode="External"/><Relationship Id="rId46" Type="http://schemas.openxmlformats.org/officeDocument/2006/relationships/hyperlink" Target="https://www.iwwfed-ea.org/classic/25IWWF01/" TargetMode="External"/><Relationship Id="rId59" Type="http://schemas.openxmlformats.org/officeDocument/2006/relationships/hyperlink" Target="https://www.iwwfed-ea.org/classic/rl2025/eame/index.php?skier=ITA222022540" TargetMode="External"/><Relationship Id="rId67" Type="http://schemas.openxmlformats.org/officeDocument/2006/relationships/hyperlink" Target="https://www.iwwfed-ea.org/classic/rl2025/eame/index.php?skier=FRA182018435" TargetMode="External"/><Relationship Id="rId103" Type="http://schemas.openxmlformats.org/officeDocument/2006/relationships/hyperlink" Target="https://ems.iwwf.sport/Competitions/Details?Id=9ba15c3c-c348-4314-b552-9893d0dfa5d8" TargetMode="External"/><Relationship Id="rId20" Type="http://schemas.openxmlformats.org/officeDocument/2006/relationships/hyperlink" Target="http://www.iwsftournament.com/homologation/scorebooks/20250208150258Scorebook25ARG002.htm" TargetMode="External"/><Relationship Id="rId41" Type="http://schemas.openxmlformats.org/officeDocument/2006/relationships/hyperlink" Target="http://www.iwsftournament.com/homologation/scorebooks/20250505170502Scorebook25S070CS.HTM" TargetMode="External"/><Relationship Id="rId54" Type="http://schemas.openxmlformats.org/officeDocument/2006/relationships/hyperlink" Target="https://www.iwwfed-ea.org/classic/rl2025/eame/index.php?skier=AUT352019270" TargetMode="External"/><Relationship Id="rId62" Type="http://schemas.openxmlformats.org/officeDocument/2006/relationships/hyperlink" Target="https://www.iwwfed-ea.org/classic/rl2025/eame/index.php?skier=CZE212024157" TargetMode="External"/><Relationship Id="rId70" Type="http://schemas.openxmlformats.org/officeDocument/2006/relationships/hyperlink" Target="https://www.iwwfed-ea.org/classic/25CZE004/" TargetMode="External"/><Relationship Id="rId75" Type="http://schemas.openxmlformats.org/officeDocument/2006/relationships/hyperlink" Target="https://www.iwwfed-ea.org/classic/25EURO06/" TargetMode="External"/><Relationship Id="rId83" Type="http://schemas.openxmlformats.org/officeDocument/2006/relationships/hyperlink" Target="https://www.iwwfed-ea.org/classic/rl2025/eame/index.php?skier=UKR982023756" TargetMode="External"/><Relationship Id="rId88" Type="http://schemas.openxmlformats.org/officeDocument/2006/relationships/hyperlink" Target="https://www.iwwfed-ea.org/classic/rl2025/eame/index.php?skier=UKR982023837" TargetMode="External"/><Relationship Id="rId91" Type="http://schemas.openxmlformats.org/officeDocument/2006/relationships/hyperlink" Target="https://www.iwwfed-ea.org/classic/25SUI003/" TargetMode="External"/><Relationship Id="rId96" Type="http://schemas.openxmlformats.org/officeDocument/2006/relationships/hyperlink" Target="https://www.iwwfed-ea.org/classic/25CZE002/" TargetMode="External"/><Relationship Id="rId1" Type="http://schemas.openxmlformats.org/officeDocument/2006/relationships/hyperlink" Target="https://www.iwwfed-ea.org/classic/rl2025/eame/index.php?skier=FRA762011464" TargetMode="External"/><Relationship Id="rId6" Type="http://schemas.openxmlformats.org/officeDocument/2006/relationships/hyperlink" Target="https://www.iwwfed-ea.org/classic/rl2025/eame/index.php?skier=ITA972013979" TargetMode="External"/><Relationship Id="rId15" Type="http://schemas.openxmlformats.org/officeDocument/2006/relationships/hyperlink" Target="http://www.iwsftournament.com/homologation/scorebooks/20250505170502Scorebook25S070CS.HTM" TargetMode="External"/><Relationship Id="rId23" Type="http://schemas.openxmlformats.org/officeDocument/2006/relationships/hyperlink" Target="http://www.iwsftournament.com/homologation/scorebooks/20250512130502Scorebook25S071CS.HTM" TargetMode="External"/><Relationship Id="rId28" Type="http://schemas.openxmlformats.org/officeDocument/2006/relationships/hyperlink" Target="https://www.iwwfed-ea.org/classic/rl2025/eame/index.php?skier=FRA152018436" TargetMode="External"/><Relationship Id="rId36" Type="http://schemas.openxmlformats.org/officeDocument/2006/relationships/hyperlink" Target="https://www.iwwfed-ea.org/classic/rl2025/eame/index.php?skier=ITA672018451" TargetMode="External"/><Relationship Id="rId49" Type="http://schemas.openxmlformats.org/officeDocument/2006/relationships/hyperlink" Target="https://www.iwwfed-ea.org/classic/25ITA004/" TargetMode="External"/><Relationship Id="rId57" Type="http://schemas.openxmlformats.org/officeDocument/2006/relationships/hyperlink" Target="https://www.iwwfed-ea.org/classic/rl2025/eame/index.php?skier=GRE382022664" TargetMode="External"/><Relationship Id="rId106" Type="http://schemas.openxmlformats.org/officeDocument/2006/relationships/printerSettings" Target="../printerSettings/printerSettings2.bin"/><Relationship Id="rId10" Type="http://schemas.openxmlformats.org/officeDocument/2006/relationships/hyperlink" Target="https://www.iwwfed-ea.org/classic/rl2025/eame/index.php?skier=ITA072007898" TargetMode="External"/><Relationship Id="rId31" Type="http://schemas.openxmlformats.org/officeDocument/2006/relationships/hyperlink" Target="https://www.iwwfed-ea.org/classic/rl2025/eame/index.php?skier=UKR152022995" TargetMode="External"/><Relationship Id="rId44" Type="http://schemas.openxmlformats.org/officeDocument/2006/relationships/hyperlink" Target="https://www.iwwfed-ea.org/classic/25EURO03/" TargetMode="External"/><Relationship Id="rId52" Type="http://schemas.openxmlformats.org/officeDocument/2006/relationships/hyperlink" Target="https://www.iwwfed-ea.org/classic/rl2025/eame/index.php?skier=IWF100200001" TargetMode="External"/><Relationship Id="rId60" Type="http://schemas.openxmlformats.org/officeDocument/2006/relationships/hyperlink" Target="https://www.iwwfed-ea.org/classic/rl2025/eame/index.php?skier=CZE162020505" TargetMode="External"/><Relationship Id="rId65" Type="http://schemas.openxmlformats.org/officeDocument/2006/relationships/hyperlink" Target="https://www.iwwfed-ea.org/classic/rl2025/eame/index.php?skier=UKR982023745" TargetMode="External"/><Relationship Id="rId73" Type="http://schemas.openxmlformats.org/officeDocument/2006/relationships/hyperlink" Target="https://www.iwwfed-ea.org/classic/25EURO06/" TargetMode="External"/><Relationship Id="rId78" Type="http://schemas.openxmlformats.org/officeDocument/2006/relationships/hyperlink" Target="https://www.iwwfed-ea.org/classic/rl2025/eame/index.php?skier=CZE212024157" TargetMode="External"/><Relationship Id="rId81" Type="http://schemas.openxmlformats.org/officeDocument/2006/relationships/hyperlink" Target="https://www.iwwfed-ea.org/classic/rl2025/eame/index.php?skier=AUT982024303" TargetMode="External"/><Relationship Id="rId86" Type="http://schemas.openxmlformats.org/officeDocument/2006/relationships/hyperlink" Target="https://www.iwwfed-ea.org/classic/rl2025/eame/index.php?skier=UKR982023839" TargetMode="External"/><Relationship Id="rId94" Type="http://schemas.openxmlformats.org/officeDocument/2006/relationships/hyperlink" Target="https://www.iwwfed-ea.org/classic/25EURO06/" TargetMode="External"/><Relationship Id="rId99" Type="http://schemas.openxmlformats.org/officeDocument/2006/relationships/hyperlink" Target="https://ems.iwwf.sport/RankingList/ScoringDetailsWaterSki?Id=04885a8d-70f8-46ae-82cf-beb8cfdc46ca&amp;RankingListLogId=a7d7f3ba-c964-4913-a3cc-50fc02a907b8&amp;Event=11&amp;IdRankinglistPlacement=7904db46-8d70-4e70-aeb6-2f61d1e77c06&amp;DisciplineId=7&amp;EventId=11&amp;SeasonId=10&amp;Month=5&amp;RLAgeCategoryId=&amp;Gender=1&amp;ConfederationId=&amp;FederationId=&amp;Lastname=&amp;Firstname=&amp;AthleteCode=&amp;RLConfederationId=1" TargetMode="External"/><Relationship Id="rId101" Type="http://schemas.openxmlformats.org/officeDocument/2006/relationships/hyperlink" Target="https://ems.iwwf.sport/RankingList/ScoringDetailsWaterSki?Id=610382e9-c106-424f-aeb5-ea4ef85bd23e&amp;RankingListLogId=a7d7f3ba-c964-4913-a3cc-50fc02a907b8&amp;Event=11&amp;IdRankinglistPlacement=4258fdbb-9016-4852-b8d1-1f0b01307aee&amp;DisciplineId=7&amp;EventId=11&amp;SeasonId=10&amp;Month=5&amp;RLAgeCategoryId=&amp;Gender=1&amp;ConfederationId=&amp;FederationId=&amp;Lastname=&amp;Firstname=&amp;AthleteCode=&amp;RLConfederationId=1" TargetMode="External"/><Relationship Id="rId4" Type="http://schemas.openxmlformats.org/officeDocument/2006/relationships/hyperlink" Target="https://www.iwwfed-ea.org/classic/rl2025/eame/index.php?skier=UKR492001288" TargetMode="External"/><Relationship Id="rId9" Type="http://schemas.openxmlformats.org/officeDocument/2006/relationships/hyperlink" Target="https://www.iwwfed-ea.org/classic/rl2025/eame/index.php?skier=AUT722017641" TargetMode="External"/><Relationship Id="rId13" Type="http://schemas.openxmlformats.org/officeDocument/2006/relationships/hyperlink" Target="https://www.iwwfed-ea.org/classic/25IWWF04/" TargetMode="External"/><Relationship Id="rId18" Type="http://schemas.openxmlformats.org/officeDocument/2006/relationships/hyperlink" Target="http://www.iwsftournament.com/homologation/scorebooks/20251007211001Scorebook26S022CS.HTM" TargetMode="External"/><Relationship Id="rId39" Type="http://schemas.openxmlformats.org/officeDocument/2006/relationships/hyperlink" Target="https://www.iwwfed-ea.org/classic/rl2025/eame/index.php?skier=AUT352019270" TargetMode="External"/><Relationship Id="rId34" Type="http://schemas.openxmlformats.org/officeDocument/2006/relationships/hyperlink" Target="https://www.iwwfed-ea.org/classic/rl2025/eame/index.php?skier=GBR542018132" TargetMode="External"/><Relationship Id="rId50" Type="http://schemas.openxmlformats.org/officeDocument/2006/relationships/hyperlink" Target="https://www.iwwfed-ea.org/classic/25EURO05/" TargetMode="External"/><Relationship Id="rId55" Type="http://schemas.openxmlformats.org/officeDocument/2006/relationships/hyperlink" Target="https://www.iwwfed-ea.org/classic/rl2025/eame/index.php?skier=UKR152022995" TargetMode="External"/><Relationship Id="rId76" Type="http://schemas.openxmlformats.org/officeDocument/2006/relationships/hyperlink" Target="https://www.iwwfed-ea.org/classic/25FRA217/" TargetMode="External"/><Relationship Id="rId97" Type="http://schemas.openxmlformats.org/officeDocument/2006/relationships/hyperlink" Target="https://www.iwwfed-ea.org/classic/25FIN004/" TargetMode="External"/><Relationship Id="rId104" Type="http://schemas.openxmlformats.org/officeDocument/2006/relationships/hyperlink" Target="https://ems.iwwf.sport/Competitions/Details?Id=9ba15c3c-c348-4314-b552-9893d0dfa5d8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25SWE004/" TargetMode="External"/><Relationship Id="rId21" Type="http://schemas.openxmlformats.org/officeDocument/2006/relationships/hyperlink" Target="https://www.iwwfed-ea.org/classic/25SUI005/" TargetMode="External"/><Relationship Id="rId42" Type="http://schemas.openxmlformats.org/officeDocument/2006/relationships/hyperlink" Target="https://www.iwwfed-ea.org/classic/rl2025/eame/index.php?skier=FIN972011266" TargetMode="External"/><Relationship Id="rId47" Type="http://schemas.openxmlformats.org/officeDocument/2006/relationships/hyperlink" Target="https://ems.iwwf.sport/Competitions/Details?Id=29f3f07c-97da-4dc0-825b-99e9cccd6aa2" TargetMode="External"/><Relationship Id="rId63" Type="http://schemas.openxmlformats.org/officeDocument/2006/relationships/hyperlink" Target="https://ems.iwwf.sport/RankingList/ScoringDetailsWaterSki?Id=f18d30f1-df4f-42c8-82b2-a696b0eb5aa2&amp;RankingListLogId=060aab98-d199-4b95-9120-043d9e256f7d&amp;Event=12&amp;IdRankinglistPlacement=3a473508-1c83-492a-9506-2a3e80891ef3&amp;DisciplineId=7&amp;EventId=12&amp;SeasonId=10&amp;Month=6&amp;RLAgeCategoryId=&amp;Gender=&amp;ConfederationId=&amp;FederationId=&amp;Lastname=&amp;Firstname=&amp;AthleteCode=&amp;RLConfederationId=1" TargetMode="External"/><Relationship Id="rId68" Type="http://schemas.openxmlformats.org/officeDocument/2006/relationships/hyperlink" Target="https://ems.iwwf.sport/RankingList/ScoringDetailsWaterSki?Id=f0bc156b-342b-4275-a157-f8c32a620f93&amp;RankingListLogId=060aab98-d199-4b95-9120-043d9e256f7d&amp;Event=12&amp;IdRankinglistPlacement=109ecdef-80aa-42a3-95a9-a2f8f920a68a&amp;DisciplineId=7&amp;EventId=12&amp;SeasonId=10&amp;Month=6&amp;RLAgeCategoryId=&amp;Gender=&amp;ConfederationId=&amp;FederationId=&amp;Lastname=&amp;Firstname=&amp;AthleteCode=&amp;RLConfederationId=1" TargetMode="External"/><Relationship Id="rId84" Type="http://schemas.openxmlformats.org/officeDocument/2006/relationships/hyperlink" Target="https://ems.iwwf.sport/RankingList/ScoringDetailsWaterSki?Id=7676a9af-5f45-482e-8c6c-14311e2da994&amp;RankingListLogId=060aab98-d199-4b95-9120-043d9e256f7d&amp;Event=12&amp;IdRankinglistPlacement=d1723de3-c76e-4d45-90e9-f508b36c8dcf&amp;DisciplineId=7&amp;EventId=12&amp;SeasonId=10&amp;Month=6&amp;RLAgeCategoryId=&amp;Gender=&amp;ConfederationId=&amp;FederationId=&amp;Lastname=&amp;Firstname=&amp;AthleteCode=&amp;RLConfederationId=1" TargetMode="External"/><Relationship Id="rId89" Type="http://schemas.openxmlformats.org/officeDocument/2006/relationships/hyperlink" Target="https://ems.iwwf.sport/RankingList/ScoringDetailsWaterSki?Id=0a0e90ac-3c18-4f8a-9930-22fa98558daf&amp;RankingListLogId=060aab98-d199-4b95-9120-043d9e256f7d&amp;Event=12&amp;IdRankinglistPlacement=9202cf52-c73d-40fc-baae-ecaee9d7dcf4&amp;DisciplineId=7&amp;EventId=12&amp;SeasonId=10&amp;Month=6&amp;RLAgeCategoryId=&amp;Gender=&amp;ConfederationId=&amp;FederationId=&amp;Lastname=&amp;Firstname=&amp;AthleteCode=&amp;RLConfederationId=1" TargetMode="External"/><Relationship Id="rId7" Type="http://schemas.openxmlformats.org/officeDocument/2006/relationships/hyperlink" Target="https://www.iwwfed-ea.org/classic/25EURO05/" TargetMode="External"/><Relationship Id="rId71" Type="http://schemas.openxmlformats.org/officeDocument/2006/relationships/hyperlink" Target="https://ems.iwwf.sport/RankingList/ScoringDetailsWaterSki?Id=f319f2dc-ef8d-4742-b3ef-68272a5b7167&amp;RankingListLogId=060aab98-d199-4b95-9120-043d9e256f7d&amp;Event=12&amp;IdRankinglistPlacement=e06b0c62-f7ea-41f0-a99d-fb942ecb3ef7&amp;DisciplineId=7&amp;EventId=12&amp;SeasonId=10&amp;Month=6&amp;RLAgeCategoryId=&amp;Gender=&amp;ConfederationId=&amp;FederationId=&amp;Lastname=&amp;Firstname=&amp;AthleteCode=&amp;RLConfederationId=1" TargetMode="External"/><Relationship Id="rId92" Type="http://schemas.openxmlformats.org/officeDocument/2006/relationships/hyperlink" Target="https://ems.iwwf.sport/RankingList/ScoringDetailsWaterSki?Id=4ae7c34e-871f-446c-9e33-596143def1ba&amp;RankingListLogId=060aab98-d199-4b95-9120-043d9e256f7d&amp;Event=12&amp;IdRankinglistPlacement=86a35531-f49e-4e05-9f94-4b5c5dc40cf7&amp;DisciplineId=7&amp;EventId=12&amp;SeasonId=10&amp;Month=6&amp;RLAgeCategoryId=&amp;Gender=&amp;ConfederationId=&amp;FederationId=&amp;Lastname=&amp;Firstname=&amp;AthleteCode=&amp;RLConfederationId=1" TargetMode="External"/><Relationship Id="rId2" Type="http://schemas.openxmlformats.org/officeDocument/2006/relationships/hyperlink" Target="https://www.iwwfed-ea.org/classic/rl2025/eame/index.php?skier=IWF100200001" TargetMode="External"/><Relationship Id="rId16" Type="http://schemas.openxmlformats.org/officeDocument/2006/relationships/hyperlink" Target="https://www.iwwfed-ea.org/classic/25EURO05/" TargetMode="External"/><Relationship Id="rId29" Type="http://schemas.openxmlformats.org/officeDocument/2006/relationships/hyperlink" Target="https://www.iwwfed-ea.org/classic/rl2025/eame/index.php?skier=UKR982023745" TargetMode="External"/><Relationship Id="rId107" Type="http://schemas.openxmlformats.org/officeDocument/2006/relationships/printerSettings" Target="../printerSettings/printerSettings3.bin"/><Relationship Id="rId11" Type="http://schemas.openxmlformats.org/officeDocument/2006/relationships/hyperlink" Target="https://www.iwwfed-ea.org/classic/25ITA006/" TargetMode="External"/><Relationship Id="rId24" Type="http://schemas.openxmlformats.org/officeDocument/2006/relationships/hyperlink" Target="https://www.iwwfed-ea.org/classic/25FRA014/" TargetMode="External"/><Relationship Id="rId32" Type="http://schemas.openxmlformats.org/officeDocument/2006/relationships/hyperlink" Target="https://www.iwwfed-ea.org/classic/25IWWF04/" TargetMode="External"/><Relationship Id="rId37" Type="http://schemas.openxmlformats.org/officeDocument/2006/relationships/hyperlink" Target="https://www.iwwfed-ea.org/classic/25ITA015/" TargetMode="External"/><Relationship Id="rId40" Type="http://schemas.openxmlformats.org/officeDocument/2006/relationships/hyperlink" Target="https://www.iwwfed-ea.org/classic/rl2025/eame/index.php?skier=UKR982023757" TargetMode="External"/><Relationship Id="rId45" Type="http://schemas.openxmlformats.org/officeDocument/2006/relationships/hyperlink" Target="https://ems.iwwf.sport/Competitions/Details?Id=be33590a-c283-4ca2-8f8f-0f2bfae15411" TargetMode="External"/><Relationship Id="rId53" Type="http://schemas.openxmlformats.org/officeDocument/2006/relationships/hyperlink" Target="https://ems.iwwf.sport/RankingList/ScoringDetailsWaterSki?Id=9f691625-cd05-4cfe-9f68-3573fa08d594&amp;RankingListLogId=060aab98-d199-4b95-9120-043d9e256f7d&amp;Event=12&amp;IdRankinglistPlacement=f08c2505-4875-4ac3-b59f-a9d66f4bee6a&amp;DisciplineId=7&amp;EventId=12&amp;SeasonId=10&amp;Month=6&amp;RLAgeCategoryId=&amp;Gender=&amp;ConfederationId=&amp;FederationId=&amp;Lastname=&amp;Firstname=&amp;AthleteCode=&amp;RLConfederationId=1" TargetMode="External"/><Relationship Id="rId58" Type="http://schemas.openxmlformats.org/officeDocument/2006/relationships/hyperlink" Target="https://ems.iwwf.sport/RankingList/ScoringDetailsWaterSki?Id=38747fe1-b61a-48f0-bd77-a45e15dc13e5&amp;RankingListLogId=060aab98-d199-4b95-9120-043d9e256f7d&amp;Event=12&amp;IdRankinglistPlacement=d0beb38e-8004-435b-8786-25aa573709d2&amp;DisciplineId=7&amp;EventId=12&amp;SeasonId=10&amp;Month=6&amp;RLAgeCategoryId=&amp;Gender=&amp;ConfederationId=&amp;FederationId=&amp;Lastname=&amp;Firstname=&amp;AthleteCode=&amp;RLConfederationId=1" TargetMode="External"/><Relationship Id="rId66" Type="http://schemas.openxmlformats.org/officeDocument/2006/relationships/hyperlink" Target="https://ems.iwwf.sport/RankingList/ScoringDetailsWaterSki?Id=e313b01e-d4f2-414f-86f2-6366a64a942a&amp;RankingListLogId=060aab98-d199-4b95-9120-043d9e256f7d&amp;Event=12&amp;IdRankinglistPlacement=da3c27a0-4ab6-4dda-9d20-1320cb8ce615&amp;DisciplineId=7&amp;EventId=12&amp;SeasonId=10&amp;Month=6&amp;RLAgeCategoryId=&amp;Gender=&amp;ConfederationId=&amp;FederationId=&amp;Lastname=&amp;Firstname=&amp;AthleteCode=&amp;RLConfederationId=1" TargetMode="External"/><Relationship Id="rId74" Type="http://schemas.openxmlformats.org/officeDocument/2006/relationships/hyperlink" Target="https://ems.iwwf.sport/RankingList/ScoringDetailsWaterSki?Id=ed83c33f-e8e3-46e0-a374-a10b45974904&amp;RankingListLogId=060aab98-d199-4b95-9120-043d9e256f7d&amp;Event=12&amp;IdRankinglistPlacement=b60ddf11-f153-4c43-a227-843e4cec4003&amp;DisciplineId=7&amp;EventId=12&amp;SeasonId=10&amp;Month=6&amp;RLAgeCategoryId=&amp;Gender=&amp;ConfederationId=&amp;FederationId=&amp;Lastname=&amp;Firstname=&amp;AthleteCode=&amp;RLConfederationId=1" TargetMode="External"/><Relationship Id="rId79" Type="http://schemas.openxmlformats.org/officeDocument/2006/relationships/hyperlink" Target="https://ems.iwwf.sport/Competitions/Details?Id=9ba15c3c-c348-4314-b552-9893d0dfa5d8" TargetMode="External"/><Relationship Id="rId87" Type="http://schemas.openxmlformats.org/officeDocument/2006/relationships/hyperlink" Target="https://ems.iwwf.sport/RankingList/ScoringDetailsWaterSki?Id=9095ec36-26bd-44b0-a8d6-aa5e6f6e2ccd&amp;RankingListLogId=060aab98-d199-4b95-9120-043d9e256f7d&amp;Event=12&amp;IdRankinglistPlacement=ff46521a-4b66-406b-9407-0613250d1732&amp;DisciplineId=7&amp;EventId=12&amp;SeasonId=10&amp;Month=6&amp;RLAgeCategoryId=&amp;Gender=&amp;ConfederationId=&amp;FederationId=&amp;Lastname=&amp;Firstname=&amp;AthleteCode=&amp;RLConfederationId=1" TargetMode="External"/><Relationship Id="rId102" Type="http://schemas.openxmlformats.org/officeDocument/2006/relationships/hyperlink" Target="https://ems.iwwf.sport/RankingList/ScoringDetailsWaterSki?Id=7960fd0c-fcc1-4647-8168-7cbcf1f5d7ca&amp;RankingListLogId=060aab98-d199-4b95-9120-043d9e256f7d&amp;Event=12&amp;IdRankinglistPlacement=304d4171-2ddd-4dcf-bb19-c3cae554fc92&amp;DisciplineId=7&amp;EventId=12&amp;SeasonId=10&amp;Month=6&amp;RLAgeCategoryId=&amp;Gender=&amp;ConfederationId=&amp;FederationId=&amp;Lastname=&amp;Firstname=&amp;AthleteCode=&amp;RLConfederationId=1" TargetMode="External"/><Relationship Id="rId5" Type="http://schemas.openxmlformats.org/officeDocument/2006/relationships/hyperlink" Target="https://ems.iwwf.sport/Competitions/Details?Id=f9a6997e-666a-45e5-bf90-4327a7a8b609" TargetMode="External"/><Relationship Id="rId61" Type="http://schemas.openxmlformats.org/officeDocument/2006/relationships/hyperlink" Target="https://ems.iwwf.sport/RankingList/ScoringDetailsWaterSki?Id=0472d138-d413-471b-89c9-cd9a26e535d0&amp;RankingListLogId=060aab98-d199-4b95-9120-043d9e256f7d&amp;Event=12&amp;IdRankinglistPlacement=ebd05b3e-6b96-44da-a858-31f593d18941&amp;DisciplineId=7&amp;EventId=12&amp;SeasonId=10&amp;Month=6&amp;RLAgeCategoryId=&amp;Gender=&amp;ConfederationId=&amp;FederationId=&amp;Lastname=&amp;Firstname=&amp;AthleteCode=&amp;RLConfederationId=1" TargetMode="External"/><Relationship Id="rId82" Type="http://schemas.openxmlformats.org/officeDocument/2006/relationships/hyperlink" Target="https://ems.iwwf.sport/RankingList/ScoringDetailsWaterSki?Id=94729a7d-4b17-429d-a324-e93b77c87753&amp;RankingListLogId=060aab98-d199-4b95-9120-043d9e256f7d&amp;Event=12&amp;IdRankinglistPlacement=6bbffe43-c99c-47f0-98f3-ae8cacd4960a&amp;DisciplineId=7&amp;EventId=12&amp;SeasonId=10&amp;Month=6&amp;RLAgeCategoryId=&amp;Gender=&amp;ConfederationId=&amp;FederationId=&amp;Lastname=&amp;Firstname=&amp;AthleteCode=&amp;RLConfederationId=1" TargetMode="External"/><Relationship Id="rId90" Type="http://schemas.openxmlformats.org/officeDocument/2006/relationships/hyperlink" Target="https://ems.iwwf.sport/RankingList/ScoringDetailsWaterSki?Id=7072247a-38fc-4901-abbb-1c4df3bc65eb&amp;RankingListLogId=060aab98-d199-4b95-9120-043d9e256f7d&amp;Event=12&amp;IdRankinglistPlacement=aea22d3f-37d2-49bc-9b87-f72b6c2aeb53&amp;DisciplineId=7&amp;EventId=12&amp;SeasonId=10&amp;Month=6&amp;RLAgeCategoryId=&amp;Gender=&amp;ConfederationId=&amp;FederationId=&amp;Lastname=&amp;Firstname=&amp;AthleteCode=&amp;RLConfederationId=1" TargetMode="External"/><Relationship Id="rId95" Type="http://schemas.openxmlformats.org/officeDocument/2006/relationships/hyperlink" Target="https://www.iwwfed-ea.org/classic/rl2025/eame/index.php?skier=GER982016388" TargetMode="External"/><Relationship Id="rId19" Type="http://schemas.openxmlformats.org/officeDocument/2006/relationships/hyperlink" Target="http://www.iwsftournament.com/homologation/scorebooks/20250915100902Scorebook26S012CS.HTM" TargetMode="External"/><Relationship Id="rId14" Type="http://schemas.openxmlformats.org/officeDocument/2006/relationships/hyperlink" Target="https://www.iwwfed-ea.org/classic/25IWWF04/" TargetMode="External"/><Relationship Id="rId22" Type="http://schemas.openxmlformats.org/officeDocument/2006/relationships/hyperlink" Target="https://www.iwwfed-ea.org/classic/rl2025/eame/index.php?skier=SUI422018136" TargetMode="External"/><Relationship Id="rId27" Type="http://schemas.openxmlformats.org/officeDocument/2006/relationships/hyperlink" Target="https://www.iwwfed-ea.org/classic/25ITA006/" TargetMode="External"/><Relationship Id="rId30" Type="http://schemas.openxmlformats.org/officeDocument/2006/relationships/hyperlink" Target="https://www.iwwfed-ea.org/classic/25GEO001/" TargetMode="External"/><Relationship Id="rId35" Type="http://schemas.openxmlformats.org/officeDocument/2006/relationships/hyperlink" Target="https://www.iwwfed-ea.org/classic/25ITA015/" TargetMode="External"/><Relationship Id="rId43" Type="http://schemas.openxmlformats.org/officeDocument/2006/relationships/hyperlink" Target="https://www.iwwfed-ea.org/classic/25FIN003/" TargetMode="External"/><Relationship Id="rId48" Type="http://schemas.openxmlformats.org/officeDocument/2006/relationships/hyperlink" Target="https://ems.iwwf.sport/RankingList/ScoringDetailsWaterSki?Id=17a53154-0982-4078-8ea9-76add3c01a04&amp;RankingListLogId=060aab98-d199-4b95-9120-043d9e256f7d&amp;Event=12&amp;IdRankinglistPlacement=20f3ef07-69fc-496c-84bc-caf151933574&amp;DisciplineId=7&amp;EventId=12&amp;SeasonId=10&amp;Month=6&amp;RLAgeCategoryId=&amp;Gender=&amp;ConfederationId=&amp;FederationId=&amp;Lastname=&amp;Firstname=&amp;AthleteCode=&amp;RLConfederationId=1" TargetMode="External"/><Relationship Id="rId56" Type="http://schemas.openxmlformats.org/officeDocument/2006/relationships/hyperlink" Target="https://ems.iwwf.sport/RankingList/ScoringDetailsWaterSki?Id=e3057357-3904-42fa-a94b-f875c9caad3e&amp;RankingListLogId=060aab98-d199-4b95-9120-043d9e256f7d&amp;Event=12&amp;IdRankinglistPlacement=88ecc30b-0588-43e0-a49c-d64f7a43e8d7&amp;DisciplineId=7&amp;EventId=12&amp;SeasonId=10&amp;Month=6&amp;RLAgeCategoryId=&amp;Gender=&amp;ConfederationId=&amp;FederationId=&amp;Lastname=&amp;Firstname=&amp;AthleteCode=&amp;RLConfederationId=1" TargetMode="External"/><Relationship Id="rId64" Type="http://schemas.openxmlformats.org/officeDocument/2006/relationships/hyperlink" Target="https://ems.iwwf.sport/RankingList/ScoringDetailsWaterSki?Id=44ef1574-5421-4037-b0c5-898c1c4c6b84&amp;RankingListLogId=060aab98-d199-4b95-9120-043d9e256f7d&amp;Event=12&amp;IdRankinglistPlacement=d5beceb6-ad58-4e4b-a5c5-ae188707937a&amp;DisciplineId=7&amp;EventId=12&amp;SeasonId=10&amp;Month=6&amp;RLAgeCategoryId=&amp;Gender=&amp;ConfederationId=&amp;FederationId=&amp;Lastname=&amp;Firstname=&amp;AthleteCode=&amp;RLConfederationId=1" TargetMode="External"/><Relationship Id="rId69" Type="http://schemas.openxmlformats.org/officeDocument/2006/relationships/hyperlink" Target="https://ems.iwwf.sport/RankingList/ScoringDetailsWaterSki?Id=6166cf1a-715c-4f06-9682-d32deea68338&amp;RankingListLogId=060aab98-d199-4b95-9120-043d9e256f7d&amp;Event=12&amp;IdRankinglistPlacement=ad386815-50c0-41b7-ad34-be442f74e747&amp;DisciplineId=7&amp;EventId=12&amp;SeasonId=10&amp;Month=6&amp;RLAgeCategoryId=&amp;Gender=&amp;ConfederationId=&amp;FederationId=&amp;Lastname=&amp;Firstname=&amp;AthleteCode=&amp;RLConfederationId=1" TargetMode="External"/><Relationship Id="rId77" Type="http://schemas.openxmlformats.org/officeDocument/2006/relationships/hyperlink" Target="https://ems.iwwf.sport/RankingList/ScoringDetailsWaterSki?Id=4f33d60c-53b0-4235-8b04-effb80dc5e75&amp;RankingListLogId=060aab98-d199-4b95-9120-043d9e256f7d&amp;Event=12&amp;IdRankinglistPlacement=2ee02cbe-9411-48b9-9bf3-4519fe80f887&amp;DisciplineId=7&amp;EventId=12&amp;SeasonId=10&amp;Month=6&amp;RLAgeCategoryId=&amp;Gender=&amp;ConfederationId=&amp;FederationId=&amp;Lastname=&amp;Firstname=&amp;AthleteCode=&amp;RLConfederationId=1" TargetMode="External"/><Relationship Id="rId100" Type="http://schemas.openxmlformats.org/officeDocument/2006/relationships/hyperlink" Target="https://ems.iwwf.sport/RankingList/ScoringDetailsWaterSki?Id=f080a98d-e40b-4e18-9367-46940efefead&amp;RankingListLogId=060aab98-d199-4b95-9120-043d9e256f7d&amp;Event=12&amp;IdRankinglistPlacement=831080a6-75a3-4613-a849-f3653949530f&amp;DisciplineId=7&amp;EventId=12&amp;SeasonId=10&amp;Month=6&amp;RLAgeCategoryId=&amp;Gender=&amp;ConfederationId=&amp;FederationId=&amp;Lastname=&amp;Firstname=&amp;AthleteCode=&amp;RLConfederationId=1" TargetMode="External"/><Relationship Id="rId105" Type="http://schemas.openxmlformats.org/officeDocument/2006/relationships/hyperlink" Target="https://ems.iwwf.sport/RankingList/ScoringDetailsWaterSki?Id=57087963-efd8-426d-b649-8c8defc0aa52&amp;RankingListLogId=060aab98-d199-4b95-9120-043d9e256f7d&amp;Event=12&amp;IdRankinglistPlacement=66c43b6c-3b8f-4acf-b6b5-14b5a83a2747&amp;DisciplineId=7&amp;EventId=12&amp;SeasonId=10&amp;Month=6&amp;RLAgeCategoryId=&amp;Gender=&amp;ConfederationId=&amp;FederationId=&amp;Lastname=&amp;Firstname=&amp;AthleteCode=&amp;RLConfederationId=1" TargetMode="External"/><Relationship Id="rId8" Type="http://schemas.openxmlformats.org/officeDocument/2006/relationships/hyperlink" Target="http://www.iwsftournament.com/homologation/scorebooks/20250706180702Scorebook25M037CS.HTM" TargetMode="External"/><Relationship Id="rId51" Type="http://schemas.openxmlformats.org/officeDocument/2006/relationships/hyperlink" Target="https://ems.iwwf.sport/RankingList/ScoringDetailsWaterSki?Id=94cd57f8-7c25-47f2-b87d-15021927f235&amp;RankingListLogId=060aab98-d199-4b95-9120-043d9e256f7d&amp;Event=12&amp;IdRankinglistPlacement=7029cb26-5a4d-4c6c-a8be-7a9e1bb2152b&amp;DisciplineId=7&amp;EventId=12&amp;SeasonId=10&amp;Month=6&amp;RLAgeCategoryId=&amp;Gender=&amp;ConfederationId=&amp;FederationId=&amp;Lastname=&amp;Firstname=&amp;AthleteCode=&amp;RLConfederationId=1" TargetMode="External"/><Relationship Id="rId72" Type="http://schemas.openxmlformats.org/officeDocument/2006/relationships/hyperlink" Target="https://ems.iwwf.sport/RankingList/ScoringDetailsWaterSki?Id=9ba2ebea-31e3-4738-bbc0-3d88ad814c7d&amp;RankingListLogId=060aab98-d199-4b95-9120-043d9e256f7d&amp;Event=12&amp;IdRankinglistPlacement=8ff32742-f7e3-45b9-b01c-3068e8803544&amp;DisciplineId=7&amp;EventId=12&amp;SeasonId=10&amp;Month=6&amp;RLAgeCategoryId=&amp;Gender=&amp;ConfederationId=&amp;FederationId=&amp;Lastname=&amp;Firstname=&amp;AthleteCode=&amp;RLConfederationId=1" TargetMode="External"/><Relationship Id="rId80" Type="http://schemas.openxmlformats.org/officeDocument/2006/relationships/hyperlink" Target="https://ems.iwwf.sport/RankingList/ScoringDetailsWaterSki?Id=94adde11-a603-4712-a0f6-f87cf42d0669&amp;RankingListLogId=060aab98-d199-4b95-9120-043d9e256f7d&amp;Event=12&amp;IdRankinglistPlacement=e3b33028-46bb-4a64-a3f2-483d2d0befd3&amp;DisciplineId=7&amp;EventId=12&amp;SeasonId=10&amp;Month=6&amp;RLAgeCategoryId=&amp;Gender=&amp;ConfederationId=&amp;FederationId=&amp;Lastname=&amp;Firstname=&amp;AthleteCode=&amp;RLConfederationId=1" TargetMode="External"/><Relationship Id="rId85" Type="http://schemas.openxmlformats.org/officeDocument/2006/relationships/hyperlink" Target="https://ems.iwwf.sport/RankingList/ScoringDetailsWaterSki?Id=356317d6-a909-4f48-af89-9f12a4eebbab&amp;RankingListLogId=060aab98-d199-4b95-9120-043d9e256f7d&amp;Event=12&amp;IdRankinglistPlacement=6862c90f-d1dd-47df-8e65-b0393c6d6533&amp;DisciplineId=7&amp;EventId=12&amp;SeasonId=10&amp;Month=6&amp;RLAgeCategoryId=&amp;Gender=&amp;ConfederationId=&amp;FederationId=&amp;Lastname=&amp;Firstname=&amp;AthleteCode=&amp;RLConfederationId=1" TargetMode="External"/><Relationship Id="rId93" Type="http://schemas.openxmlformats.org/officeDocument/2006/relationships/hyperlink" Target="https://ems.iwwf.sport/RankingList/ScoringDetailsWaterSki?Id=475c7da2-f58f-4382-b169-cce16f6d47c3&amp;RankingListLogId=060aab98-d199-4b95-9120-043d9e256f7d&amp;Event=12&amp;IdRankinglistPlacement=d73fcca7-78e8-4603-afbd-16d51a681a8e&amp;DisciplineId=7&amp;EventId=12&amp;SeasonId=10&amp;Month=6&amp;RLAgeCategoryId=&amp;Gender=&amp;ConfederationId=&amp;FederationId=&amp;Lastname=&amp;Firstname=&amp;AthleteCode=&amp;RLConfederationId=1" TargetMode="External"/><Relationship Id="rId98" Type="http://schemas.openxmlformats.org/officeDocument/2006/relationships/hyperlink" Target="https://ems.iwwf.sport/RankingList/ScoringDetailsWaterSki?Id=9850cbbd-4eec-4d2b-8242-f25a15b737a2&amp;RankingListLogId=060aab98-d199-4b95-9120-043d9e256f7d&amp;Event=12&amp;IdRankinglistPlacement=6ada5e05-9ab5-4b8d-a1de-acbeb852ab64&amp;DisciplineId=7&amp;EventId=12&amp;SeasonId=10&amp;Month=6&amp;RLAgeCategoryId=&amp;Gender=&amp;ConfederationId=&amp;FederationId=&amp;Lastname=&amp;Firstname=&amp;AthleteCode=&amp;RLConfederationId=1" TargetMode="External"/><Relationship Id="rId3" Type="http://schemas.openxmlformats.org/officeDocument/2006/relationships/hyperlink" Target="http://www.iwsftournament.com/homologation/scorebooks/20250708180703Scorebook25C058CS.HTM" TargetMode="External"/><Relationship Id="rId12" Type="http://schemas.openxmlformats.org/officeDocument/2006/relationships/hyperlink" Target="https://www.iwwfed-ea.org/classic/25ITA001/" TargetMode="External"/><Relationship Id="rId17" Type="http://schemas.openxmlformats.org/officeDocument/2006/relationships/hyperlink" Target="https://www.iwwfed-ea.org/classic/25FRA217/" TargetMode="External"/><Relationship Id="rId25" Type="http://schemas.openxmlformats.org/officeDocument/2006/relationships/hyperlink" Target="https://www.iwwfed-ea.org/classic/25ITA006/" TargetMode="External"/><Relationship Id="rId33" Type="http://schemas.openxmlformats.org/officeDocument/2006/relationships/hyperlink" Target="https://www.iwwfed-ea.org/classic/25GER003/" TargetMode="External"/><Relationship Id="rId38" Type="http://schemas.openxmlformats.org/officeDocument/2006/relationships/hyperlink" Target="https://www.iwwfed-ea.org/classic/25ITA001/" TargetMode="External"/><Relationship Id="rId46" Type="http://schemas.openxmlformats.org/officeDocument/2006/relationships/hyperlink" Target="https://ems.iwwf.sport/RankingList/ScoringDetailsWaterSki?Id=59998431-7e8d-45ae-a829-f52a14f3cfd1&amp;RankingListLogId=060aab98-d199-4b95-9120-043d9e256f7d&amp;Event=12&amp;IdRankinglistPlacement=b41f5d7d-144e-48e5-91af-108afb3b6b11&amp;DisciplineId=7&amp;EventId=12&amp;SeasonId=10&amp;Month=6&amp;RLAgeCategoryId=&amp;Gender=&amp;ConfederationId=&amp;FederationId=&amp;Lastname=&amp;Firstname=&amp;AthleteCode=&amp;RLConfederationId=1" TargetMode="External"/><Relationship Id="rId59" Type="http://schemas.openxmlformats.org/officeDocument/2006/relationships/hyperlink" Target="https://ems.iwwf.sport/RankingList/ScoringDetailsWaterSki?Id=a4a28f16-21c2-4238-8f9c-65e38e4007dd&amp;RankingListLogId=060aab98-d199-4b95-9120-043d9e256f7d&amp;Event=12&amp;IdRankinglistPlacement=dbcbc49b-01a0-4768-8a2c-a11c71a960f1&amp;DisciplineId=7&amp;EventId=12&amp;SeasonId=10&amp;Month=6&amp;RLAgeCategoryId=&amp;Gender=&amp;ConfederationId=&amp;FederationId=&amp;Lastname=&amp;Firstname=&amp;AthleteCode=&amp;RLConfederationId=1" TargetMode="External"/><Relationship Id="rId67" Type="http://schemas.openxmlformats.org/officeDocument/2006/relationships/hyperlink" Target="https://ems.iwwf.sport/RankingList/ScoringDetailsWaterSki?Id=cde8ca58-b06a-4ce1-ba3f-ac6e397b18dd&amp;RankingListLogId=060aab98-d199-4b95-9120-043d9e256f7d&amp;Event=12&amp;IdRankinglistPlacement=3bf5bd02-a7de-40a2-b9db-454acc77ef3d&amp;DisciplineId=7&amp;EventId=12&amp;SeasonId=10&amp;Month=6&amp;RLAgeCategoryId=&amp;Gender=&amp;ConfederationId=&amp;FederationId=&amp;Lastname=&amp;Firstname=&amp;AthleteCode=&amp;RLConfederationId=1" TargetMode="External"/><Relationship Id="rId103" Type="http://schemas.openxmlformats.org/officeDocument/2006/relationships/hyperlink" Target="https://ems.iwwf.sport/RankingList/ScoringDetailsWaterSki?Id=958dd0ae-fb8a-4e50-8937-c0831b74c75b&amp;RankingListLogId=060aab98-d199-4b95-9120-043d9e256f7d&amp;Event=12&amp;IdRankinglistPlacement=d72791fb-0ed4-4a99-a750-9db6ed83eeda&amp;DisciplineId=7&amp;EventId=12&amp;SeasonId=10&amp;Month=6&amp;RLAgeCategoryId=&amp;Gender=&amp;ConfederationId=&amp;FederationId=&amp;Lastname=&amp;Firstname=&amp;AthleteCode=&amp;RLConfederationId=1" TargetMode="External"/><Relationship Id="rId20" Type="http://schemas.openxmlformats.org/officeDocument/2006/relationships/hyperlink" Target="https://www.iwwfed-ea.org/classic/25EURO03/" TargetMode="External"/><Relationship Id="rId41" Type="http://schemas.openxmlformats.org/officeDocument/2006/relationships/hyperlink" Target="https://www.iwwfed-ea.org/classic/25CZE002/" TargetMode="External"/><Relationship Id="rId54" Type="http://schemas.openxmlformats.org/officeDocument/2006/relationships/hyperlink" Target="https://ems.iwwf.sport/RankingList/ScoringDetailsWaterSki?Id=193426ba-3e06-403d-be3a-9fc47d2016a4&amp;RankingListLogId=060aab98-d199-4b95-9120-043d9e256f7d&amp;Event=12&amp;IdRankinglistPlacement=41db7fc9-edf2-459a-9ee0-57027b08ee0f&amp;DisciplineId=7&amp;EventId=12&amp;SeasonId=10&amp;Month=6&amp;RLAgeCategoryId=&amp;Gender=&amp;ConfederationId=&amp;FederationId=&amp;Lastname=&amp;Firstname=&amp;AthleteCode=&amp;RLConfederationId=1" TargetMode="External"/><Relationship Id="rId62" Type="http://schemas.openxmlformats.org/officeDocument/2006/relationships/hyperlink" Target="https://ems.iwwf.sport/RankingList/ScoringDetailsWaterSki?Id=94cd57f8-7c25-47f2-b87d-15021927f235&amp;RankingListLogId=060aab98-d199-4b95-9120-043d9e256f7d&amp;Event=12&amp;IdRankinglistPlacement=f3961ea6-5b38-4b84-b63d-29e009c88b95&amp;DisciplineId=7&amp;EventId=12&amp;SeasonId=10&amp;Month=6&amp;RLAgeCategoryId=&amp;Gender=&amp;ConfederationId=&amp;FederationId=&amp;Lastname=&amp;Firstname=&amp;AthleteCode=&amp;RLConfederationId=1" TargetMode="External"/><Relationship Id="rId70" Type="http://schemas.openxmlformats.org/officeDocument/2006/relationships/hyperlink" Target="https://ems.iwwf.sport/RankingList/ScoringDetailsWaterSki?Id=4915710a-285a-400c-a719-3d90158c9f3a&amp;RankingListLogId=060aab98-d199-4b95-9120-043d9e256f7d&amp;Event=12&amp;IdRankinglistPlacement=9ba1847b-393a-41f4-81dc-fc6ab31a616f&amp;DisciplineId=7&amp;EventId=12&amp;SeasonId=10&amp;Month=6&amp;RLAgeCategoryId=&amp;Gender=&amp;ConfederationId=&amp;FederationId=&amp;Lastname=&amp;Firstname=&amp;AthleteCode=&amp;RLConfederationId=1" TargetMode="External"/><Relationship Id="rId75" Type="http://schemas.openxmlformats.org/officeDocument/2006/relationships/hyperlink" Target="https://ems.iwwf.sport/RankingList/ScoringDetailsWaterSki?Id=7676a9af-5f45-482e-8c6c-14311e2da994&amp;RankingListLogId=060aab98-d199-4b95-9120-043d9e256f7d&amp;Event=12&amp;IdRankinglistPlacement=5c51e16f-18fb-48f7-9e6c-b5aa832eb583&amp;DisciplineId=7&amp;EventId=12&amp;SeasonId=10&amp;Month=6&amp;RLAgeCategoryId=&amp;Gender=&amp;ConfederationId=&amp;FederationId=&amp;Lastname=&amp;Firstname=&amp;AthleteCode=&amp;RLConfederationId=1" TargetMode="External"/><Relationship Id="rId83" Type="http://schemas.openxmlformats.org/officeDocument/2006/relationships/hyperlink" Target="https://ems.iwwf.sport/RankingList/ScoringDetailsWaterSki?Id=dbf4b8ff-eda3-41df-9c75-ff301cf4261f&amp;RankingListLogId=060aab98-d199-4b95-9120-043d9e256f7d&amp;Event=12&amp;IdRankinglistPlacement=bfd55e58-7189-45d9-a9b6-e55cf96a7db7&amp;DisciplineId=7&amp;EventId=12&amp;SeasonId=10&amp;Month=6&amp;RLAgeCategoryId=&amp;Gender=&amp;ConfederationId=&amp;FederationId=&amp;Lastname=&amp;Firstname=&amp;AthleteCode=&amp;RLConfederationId=1" TargetMode="External"/><Relationship Id="rId88" Type="http://schemas.openxmlformats.org/officeDocument/2006/relationships/hyperlink" Target="https://ems.iwwf.sport/RankingList/ScoringDetailsWaterSki?Id=17771e24-cfc8-41c8-a6c7-28d56e9d72db&amp;RankingListLogId=060aab98-d199-4b95-9120-043d9e256f7d&amp;Event=12&amp;IdRankinglistPlacement=2a4eb54e-664c-4125-979c-f533c96d80f3&amp;DisciplineId=7&amp;EventId=12&amp;SeasonId=10&amp;Month=6&amp;RLAgeCategoryId=&amp;Gender=&amp;ConfederationId=&amp;FederationId=&amp;Lastname=&amp;Firstname=&amp;AthleteCode=&amp;RLConfederationId=1" TargetMode="External"/><Relationship Id="rId91" Type="http://schemas.openxmlformats.org/officeDocument/2006/relationships/hyperlink" Target="https://ems.iwwf.sport/RankingList/ScoringDetailsWaterSki?Id=fafc352c-1631-4c07-93c9-08a144fbc61b&amp;RankingListLogId=060aab98-d199-4b95-9120-043d9e256f7d&amp;Event=12&amp;IdRankinglistPlacement=aab88e13-bcbf-4f3f-827c-b08f90c96e24&amp;DisciplineId=7&amp;EventId=12&amp;SeasonId=10&amp;Month=6&amp;RLAgeCategoryId=&amp;Gender=&amp;ConfederationId=&amp;FederationId=&amp;Lastname=&amp;Firstname=&amp;AthleteCode=&amp;RLConfederationId=1" TargetMode="External"/><Relationship Id="rId96" Type="http://schemas.openxmlformats.org/officeDocument/2006/relationships/hyperlink" Target="https://ems.iwwf.sport/RankingList/ScoringDetailsWaterSki?Id=23175a51-1b1b-40f2-8a70-80860c4b6911&amp;RankingListLogId=060aab98-d199-4b95-9120-043d9e256f7d&amp;Event=12&amp;IdRankinglistPlacement=eeb6a53d-d25f-4908-9be7-99f0a4b6f87c&amp;DisciplineId=7&amp;EventId=12&amp;SeasonId=10&amp;Month=6&amp;RLAgeCategoryId=&amp;Gender=&amp;ConfederationId=&amp;FederationId=&amp;Lastname=&amp;Firstname=&amp;AthleteCode=&amp;RLConfederationId=1" TargetMode="External"/><Relationship Id="rId1" Type="http://schemas.openxmlformats.org/officeDocument/2006/relationships/hyperlink" Target="http://www.iwsftournament.com/homologation/scorebooks/20250505170502Scorebook25S070CS.HTM" TargetMode="External"/><Relationship Id="rId6" Type="http://schemas.openxmlformats.org/officeDocument/2006/relationships/hyperlink" Target="https://www.iwwfed-ea.org/classic/25IWWF04/" TargetMode="External"/><Relationship Id="rId15" Type="http://schemas.openxmlformats.org/officeDocument/2006/relationships/hyperlink" Target="https://www.iwwfed-ea.org/classic/25IWWF04/" TargetMode="External"/><Relationship Id="rId23" Type="http://schemas.openxmlformats.org/officeDocument/2006/relationships/hyperlink" Target="https://www.iwwfed-ea.org/classic/25IWWF04/" TargetMode="External"/><Relationship Id="rId28" Type="http://schemas.openxmlformats.org/officeDocument/2006/relationships/hyperlink" Target="https://www.iwwfed-ea.org/classic/rl2025/eame/index.php?skier=AUT352019270" TargetMode="External"/><Relationship Id="rId36" Type="http://schemas.openxmlformats.org/officeDocument/2006/relationships/hyperlink" Target="https://www.iwwfed-ea.org/classic/rl2025/eame/index.php?skier=AUT982024231" TargetMode="External"/><Relationship Id="rId49" Type="http://schemas.openxmlformats.org/officeDocument/2006/relationships/hyperlink" Target="https://ems.iwwf.sport/RankingList/ScoringDetailsWaterSki?Id=42eed436-06d2-4018-97f0-f3bf621c0592&amp;RankingListLogId=060aab98-d199-4b95-9120-043d9e256f7d&amp;Event=12&amp;IdRankinglistPlacement=cb52bb9a-0867-4f0c-87fd-258a9d148b78&amp;DisciplineId=7&amp;EventId=12&amp;SeasonId=10&amp;Month=6&amp;RLAgeCategoryId=&amp;Gender=&amp;ConfederationId=&amp;FederationId=&amp;Lastname=&amp;Firstname=&amp;AthleteCode=&amp;RLConfederationId=1" TargetMode="External"/><Relationship Id="rId57" Type="http://schemas.openxmlformats.org/officeDocument/2006/relationships/hyperlink" Target="https://ems.iwwf.sport/RankingList/ScoringDetailsWaterSki?Id=33c5520a-13e6-4fda-a88c-8ef2c83edb53&amp;RankingListLogId=060aab98-d199-4b95-9120-043d9e256f7d&amp;Event=12&amp;IdRankinglistPlacement=5a391812-2fb5-4d31-ab7f-7b95a6dfc13a&amp;DisciplineId=7&amp;EventId=12&amp;SeasonId=10&amp;Month=6&amp;RLAgeCategoryId=&amp;Gender=&amp;ConfederationId=&amp;FederationId=&amp;Lastname=&amp;Firstname=&amp;AthleteCode=&amp;RLConfederationId=1" TargetMode="External"/><Relationship Id="rId106" Type="http://schemas.openxmlformats.org/officeDocument/2006/relationships/hyperlink" Target="https://ems.iwwf.sport/Competitions/Details?Id=14ca4613-2b32-4fb3-b356-f1d7efe11b97" TargetMode="External"/><Relationship Id="rId10" Type="http://schemas.openxmlformats.org/officeDocument/2006/relationships/hyperlink" Target="https://www.iwwfed-ea.org/classic/25IWWF04/" TargetMode="External"/><Relationship Id="rId31" Type="http://schemas.openxmlformats.org/officeDocument/2006/relationships/hyperlink" Target="https://www.iwwfed-ea.org/classic/25EURO06/" TargetMode="External"/><Relationship Id="rId44" Type="http://schemas.openxmlformats.org/officeDocument/2006/relationships/hyperlink" Target="https://ems.iwwf.sport/RankingList/ScoringDetailsWaterSki?Id=5ba23ef9-947c-4598-b470-3b134ee85725&amp;RankingListLogId=060aab98-d199-4b95-9120-043d9e256f7d&amp;Event=12&amp;IdRankinglistPlacement=1086bffb-b2bb-4f64-acfe-f34b07c88682&amp;DisciplineId=7&amp;EventId=12&amp;SeasonId=10&amp;Month=6&amp;RLAgeCategoryId=&amp;Gender=&amp;ConfederationId=&amp;FederationId=&amp;Lastname=&amp;Firstname=&amp;AthleteCode=&amp;RLConfederationId=1" TargetMode="External"/><Relationship Id="rId52" Type="http://schemas.openxmlformats.org/officeDocument/2006/relationships/hyperlink" Target="https://ems.iwwf.sport/RankingList/ScoringDetailsWaterSki?Id=982c692a-a6d0-40d8-8830-0a1ec82f1118&amp;RankingListLogId=060aab98-d199-4b95-9120-043d9e256f7d&amp;Event=12&amp;IdRankinglistPlacement=9aff5fe0-44b3-44ed-921d-e2a78364eacd&amp;DisciplineId=7&amp;EventId=12&amp;SeasonId=10&amp;Month=6&amp;RLAgeCategoryId=&amp;Gender=&amp;ConfederationId=&amp;FederationId=&amp;Lastname=&amp;Firstname=&amp;AthleteCode=&amp;RLConfederationId=1" TargetMode="External"/><Relationship Id="rId60" Type="http://schemas.openxmlformats.org/officeDocument/2006/relationships/hyperlink" Target="https://ems.iwwf.sport/RankingList/ScoringDetailsWaterSki?Id=03b783ab-b361-4ff6-b34e-4501eebe97bd&amp;RankingListLogId=060aab98-d199-4b95-9120-043d9e256f7d&amp;Event=12&amp;IdRankinglistPlacement=7317f0ed-e3e5-4604-8860-0c4daa214c72&amp;DisciplineId=7&amp;EventId=12&amp;SeasonId=10&amp;Month=6&amp;RLAgeCategoryId=&amp;Gender=&amp;ConfederationId=&amp;FederationId=&amp;Lastname=&amp;Firstname=&amp;AthleteCode=&amp;RLConfederationId=1" TargetMode="External"/><Relationship Id="rId65" Type="http://schemas.openxmlformats.org/officeDocument/2006/relationships/hyperlink" Target="https://ems.iwwf.sport/RankingList/ScoringDetailsWaterSki?Id=a6491a9a-9a3a-47d1-a36e-10f221975885&amp;RankingListLogId=060aab98-d199-4b95-9120-043d9e256f7d&amp;Event=12&amp;IdRankinglistPlacement=16a34a05-b8b6-4eb7-95eb-451553df1188&amp;DisciplineId=7&amp;EventId=12&amp;SeasonId=10&amp;Month=6&amp;RLAgeCategoryId=&amp;Gender=&amp;ConfederationId=&amp;FederationId=&amp;Lastname=&amp;Firstname=&amp;AthleteCode=&amp;RLConfederationId=1" TargetMode="External"/><Relationship Id="rId73" Type="http://schemas.openxmlformats.org/officeDocument/2006/relationships/hyperlink" Target="https://ems.iwwf.sport/RankingList/ScoringDetailsWaterSki?Id=6442381b-310a-4cba-b1d1-440c53039eef&amp;RankingListLogId=060aab98-d199-4b95-9120-043d9e256f7d&amp;Event=12&amp;IdRankinglistPlacement=8b0b9f15-8503-4a18-be87-71f73ce042a5&amp;DisciplineId=7&amp;EventId=12&amp;SeasonId=10&amp;Month=6&amp;RLAgeCategoryId=&amp;Gender=&amp;ConfederationId=&amp;FederationId=&amp;Lastname=&amp;Firstname=&amp;AthleteCode=&amp;RLConfederationId=1" TargetMode="External"/><Relationship Id="rId78" Type="http://schemas.openxmlformats.org/officeDocument/2006/relationships/hyperlink" Target="https://ems.iwwf.sport/RankingList/ScoringDetailsWaterSki?Id=94729a7d-4b17-429d-a324-e93b77c87753&amp;RankingListLogId=060aab98-d199-4b95-9120-043d9e256f7d&amp;Event=12&amp;IdRankinglistPlacement=6127c3b8-8ae5-43a1-a57c-9bb8d9f559bf&amp;DisciplineId=7&amp;EventId=12&amp;SeasonId=10&amp;Month=6&amp;RLAgeCategoryId=&amp;Gender=&amp;ConfederationId=&amp;FederationId=&amp;Lastname=&amp;Firstname=&amp;AthleteCode=&amp;RLConfederationId=1" TargetMode="External"/><Relationship Id="rId81" Type="http://schemas.openxmlformats.org/officeDocument/2006/relationships/hyperlink" Target="https://ems.iwwf.sport/RankingList/ScoringDetailsWaterSki?Id=dbf4b8ff-eda3-41df-9c75-ff301cf4261f&amp;RankingListLogId=060aab98-d199-4b95-9120-043d9e256f7d&amp;Event=12&amp;IdRankinglistPlacement=6b6bbe82-b7ec-4b8a-953f-701f1875dfa3&amp;DisciplineId=7&amp;EventId=12&amp;SeasonId=10&amp;Month=6&amp;RLAgeCategoryId=&amp;Gender=&amp;ConfederationId=&amp;FederationId=&amp;Lastname=&amp;Firstname=&amp;AthleteCode=&amp;RLConfederationId=1" TargetMode="External"/><Relationship Id="rId86" Type="http://schemas.openxmlformats.org/officeDocument/2006/relationships/hyperlink" Target="https://ems.iwwf.sport/Competitions/Details?Id=6004f7c9-9de8-479f-9461-fe3ea2f920f1" TargetMode="External"/><Relationship Id="rId94" Type="http://schemas.openxmlformats.org/officeDocument/2006/relationships/hyperlink" Target="https://ems.iwwf.sport/RankingList/ScoringDetailsWaterSki?Id=cad8a733-2f6a-487f-b332-1f8d33db1648&amp;RankingListLogId=060aab98-d199-4b95-9120-043d9e256f7d&amp;Event=12&amp;IdRankinglistPlacement=804a9d27-35fb-42d2-9388-7b29be59cd78&amp;DisciplineId=7&amp;EventId=12&amp;SeasonId=10&amp;Month=6&amp;RLAgeCategoryId=&amp;Gender=&amp;ConfederationId=&amp;FederationId=&amp;Lastname=&amp;Firstname=&amp;AthleteCode=&amp;RLConfederationId=1" TargetMode="External"/><Relationship Id="rId99" Type="http://schemas.openxmlformats.org/officeDocument/2006/relationships/hyperlink" Target="https://ems.iwwf.sport/Competitions/Details?Id=14ca4613-2b32-4fb3-b356-f1d7efe11b97" TargetMode="External"/><Relationship Id="rId101" Type="http://schemas.openxmlformats.org/officeDocument/2006/relationships/hyperlink" Target="https://ems.iwwf.sport/RankingList/ScoringDetailsWaterSki?Id=48941673-08f3-48aa-865b-1a61e902755a&amp;RankingListLogId=060aab98-d199-4b95-9120-043d9e256f7d&amp;Event=12&amp;IdRankinglistPlacement=ffaf89cc-d183-4def-9409-ddb16fa07c30&amp;DisciplineId=7&amp;EventId=12&amp;SeasonId=10&amp;Month=6&amp;RLAgeCategoryId=&amp;Gender=&amp;ConfederationId=&amp;FederationId=&amp;Lastname=&amp;Firstname=&amp;AthleteCode=&amp;RLConfederationId=1" TargetMode="External"/><Relationship Id="rId4" Type="http://schemas.openxmlformats.org/officeDocument/2006/relationships/hyperlink" Target="https://www.iwwfed-ea.org/classic/25IWWF04/" TargetMode="External"/><Relationship Id="rId9" Type="http://schemas.openxmlformats.org/officeDocument/2006/relationships/hyperlink" Target="http://www.iwsftournament.com/homologation/scorebooks/20250708180703Scorebook25C058CS.HTM" TargetMode="External"/><Relationship Id="rId13" Type="http://schemas.openxmlformats.org/officeDocument/2006/relationships/hyperlink" Target="http://www.iwsftournament.com/homologation/scorebooks/20251014141002Scorebook26S013CS.HTM" TargetMode="External"/><Relationship Id="rId18" Type="http://schemas.openxmlformats.org/officeDocument/2006/relationships/hyperlink" Target="https://www.iwwfed-ea.org/classic/25AUT005/" TargetMode="External"/><Relationship Id="rId39" Type="http://schemas.openxmlformats.org/officeDocument/2006/relationships/hyperlink" Target="https://www.iwwfed-ea.org/classic/25ITA016/" TargetMode="External"/><Relationship Id="rId34" Type="http://schemas.openxmlformats.org/officeDocument/2006/relationships/hyperlink" Target="https://www.iwwfed-ea.org/classic/25ITA004/" TargetMode="External"/><Relationship Id="rId50" Type="http://schemas.openxmlformats.org/officeDocument/2006/relationships/hyperlink" Target="https://ems.iwwf.sport/RankingList/ScoringDetailsWaterSki?Id=99fa3e25-47ff-4c62-88c0-25c6bebc9c81&amp;RankingListLogId=060aab98-d199-4b95-9120-043d9e256f7d&amp;Event=12&amp;IdRankinglistPlacement=32a719db-185c-4eb2-9037-c396a792d178&amp;DisciplineId=7&amp;EventId=12&amp;SeasonId=10&amp;Month=6&amp;RLAgeCategoryId=&amp;Gender=&amp;ConfederationId=&amp;FederationId=&amp;Lastname=&amp;Firstname=&amp;AthleteCode=&amp;RLConfederationId=1" TargetMode="External"/><Relationship Id="rId55" Type="http://schemas.openxmlformats.org/officeDocument/2006/relationships/hyperlink" Target="https://ems.iwwf.sport/RankingList/ScoringDetailsWaterSki?Id=83c13139-047d-45d2-bedb-180a46b7621b&amp;RankingListLogId=060aab98-d199-4b95-9120-043d9e256f7d&amp;Event=12&amp;IdRankinglistPlacement=9da766e2-026d-423c-98ee-2c601c054d14&amp;DisciplineId=7&amp;EventId=12&amp;SeasonId=10&amp;Month=6&amp;RLAgeCategoryId=&amp;Gender=&amp;ConfederationId=&amp;FederationId=&amp;Lastname=&amp;Firstname=&amp;AthleteCode=&amp;RLConfederationId=1" TargetMode="External"/><Relationship Id="rId76" Type="http://schemas.openxmlformats.org/officeDocument/2006/relationships/hyperlink" Target="https://ems.iwwf.sport/RankingList/ScoringDetailsWaterSki?Id=a47d037e-9d6a-4d36-b6b5-02233e5c22fd&amp;RankingListLogId=060aab98-d199-4b95-9120-043d9e256f7d&amp;Event=12&amp;IdRankinglistPlacement=2806b1ba-66b7-4562-82b9-d9e12b9796cc&amp;DisciplineId=7&amp;EventId=12&amp;SeasonId=10&amp;Month=6&amp;RLAgeCategoryId=&amp;Gender=&amp;ConfederationId=&amp;FederationId=&amp;Lastname=&amp;Firstname=&amp;AthleteCode=&amp;RLConfederationId=1" TargetMode="External"/><Relationship Id="rId97" Type="http://schemas.openxmlformats.org/officeDocument/2006/relationships/hyperlink" Target="https://ems.iwwf.sport/RankingList/ScoringDetailsWaterSki?Id=6391994b-20ec-460f-b91a-eb744b858ee3&amp;RankingListLogId=060aab98-d199-4b95-9120-043d9e256f7d&amp;Event=12&amp;IdRankinglistPlacement=55f745b4-7203-47b3-bcf9-d6024b69d40b&amp;DisciplineId=7&amp;EventId=12&amp;SeasonId=10&amp;Month=6&amp;RLAgeCategoryId=&amp;Gender=&amp;ConfederationId=&amp;FederationId=&amp;Lastname=&amp;Firstname=&amp;AthleteCode=&amp;RLConfederationId=1" TargetMode="External"/><Relationship Id="rId104" Type="http://schemas.openxmlformats.org/officeDocument/2006/relationships/hyperlink" Target="https://ems.iwwf.sport/Competitions/Details?Id=6004f7c9-9de8-479f-9461-fe3ea2f920f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25ITA004/" TargetMode="External"/><Relationship Id="rId117" Type="http://schemas.openxmlformats.org/officeDocument/2006/relationships/hyperlink" Target="https://www.iwwfed-ea.org/classic/rl2025/eame/index.php?skier=CZE162020505" TargetMode="External"/><Relationship Id="rId21" Type="http://schemas.openxmlformats.org/officeDocument/2006/relationships/hyperlink" Target="https://www.iwwfed-ea.org/classic/rl2025/eame/index.php?skier=GRE982018475" TargetMode="External"/><Relationship Id="rId42" Type="http://schemas.openxmlformats.org/officeDocument/2006/relationships/hyperlink" Target="https://www.iwwfed-ea.org/classic/rl2025/eame/index.php?skier=UKR982023756" TargetMode="External"/><Relationship Id="rId47" Type="http://schemas.openxmlformats.org/officeDocument/2006/relationships/hyperlink" Target="https://www.iwwfed-ea.org/classic/rl2025/eame/index.php?skier=FIN972011266" TargetMode="External"/><Relationship Id="rId63" Type="http://schemas.openxmlformats.org/officeDocument/2006/relationships/hyperlink" Target="https://www.iwwfed-ea.org/classic/25EURO06/" TargetMode="External"/><Relationship Id="rId68" Type="http://schemas.openxmlformats.org/officeDocument/2006/relationships/hyperlink" Target="https://www.iwwfed-ea.org/classic/rl2025/eame/index.php?skier=FRA082020249" TargetMode="External"/><Relationship Id="rId84" Type="http://schemas.openxmlformats.org/officeDocument/2006/relationships/hyperlink" Target="https://www.iwwfed-ea.org/classic/25GRE006/" TargetMode="External"/><Relationship Id="rId89" Type="http://schemas.openxmlformats.org/officeDocument/2006/relationships/hyperlink" Target="https://www.iwwfed-ea.org/classic/25IWWF04/" TargetMode="External"/><Relationship Id="rId112" Type="http://schemas.openxmlformats.org/officeDocument/2006/relationships/hyperlink" Target="https://www.iwwfed-ea.org/classic/rl2025/eame/index.php?skier=UKR152022995" TargetMode="External"/><Relationship Id="rId16" Type="http://schemas.openxmlformats.org/officeDocument/2006/relationships/hyperlink" Target="https://www.iwwfed-ea.org/classic/25AUT006/" TargetMode="External"/><Relationship Id="rId107" Type="http://schemas.openxmlformats.org/officeDocument/2006/relationships/hyperlink" Target="https://www.iwwfed-ea.org/classic/rl2025/eame/index.php?skier=FRA152018436" TargetMode="External"/><Relationship Id="rId11" Type="http://schemas.openxmlformats.org/officeDocument/2006/relationships/hyperlink" Target="https://www.iwwfed-ea.org/classic/25AUT006/" TargetMode="External"/><Relationship Id="rId32" Type="http://schemas.openxmlformats.org/officeDocument/2006/relationships/hyperlink" Target="https://www.iwwfed-ea.org/classic/25AUT002/" TargetMode="External"/><Relationship Id="rId37" Type="http://schemas.openxmlformats.org/officeDocument/2006/relationships/hyperlink" Target="https://www.iwwfed-ea.org/classic/rl2025/eame/index.php?skier=POL982020535" TargetMode="External"/><Relationship Id="rId53" Type="http://schemas.openxmlformats.org/officeDocument/2006/relationships/hyperlink" Target="https://www.iwwfed-ea.org/classic/25ITA001/" TargetMode="External"/><Relationship Id="rId58" Type="http://schemas.openxmlformats.org/officeDocument/2006/relationships/hyperlink" Target="https://www.iwwfed-ea.org/classic/25EURO06/" TargetMode="External"/><Relationship Id="rId74" Type="http://schemas.openxmlformats.org/officeDocument/2006/relationships/hyperlink" Target="https://www.iwwfed-ea.org/classic/rl2025/eame/index.php?skier=GBR542018132" TargetMode="External"/><Relationship Id="rId79" Type="http://schemas.openxmlformats.org/officeDocument/2006/relationships/hyperlink" Target="http://www.iwsftournament.com/homologation/scorebooks/20250706180702Scorebook25M037CS.HTM" TargetMode="External"/><Relationship Id="rId102" Type="http://schemas.openxmlformats.org/officeDocument/2006/relationships/hyperlink" Target="https://www.iwwfed-ea.org/classic/rl2025/eame/index.php?skier=GER842022681" TargetMode="External"/><Relationship Id="rId123" Type="http://schemas.openxmlformats.org/officeDocument/2006/relationships/hyperlink" Target="https://ems.iwwf.sport/Competitions/Details?Id=9ba15c3c-c348-4314-b552-9893d0dfa5d8" TargetMode="External"/><Relationship Id="rId5" Type="http://schemas.openxmlformats.org/officeDocument/2006/relationships/hyperlink" Target="https://iwwfed-ea.org/classic/rl2025/eame/index.php?skier=UKR982023755" TargetMode="External"/><Relationship Id="rId90" Type="http://schemas.openxmlformats.org/officeDocument/2006/relationships/hyperlink" Target="https://www.iwwfed-ea.org/classic/25IWWF04/" TargetMode="External"/><Relationship Id="rId95" Type="http://schemas.openxmlformats.org/officeDocument/2006/relationships/hyperlink" Target="https://www.iwwfed-ea.org/classic/25FRA014/" TargetMode="External"/><Relationship Id="rId19" Type="http://schemas.openxmlformats.org/officeDocument/2006/relationships/hyperlink" Target="https://www.iwwfed-ea.org/classic/rl2025/eame/index.php?skier=IWF100200021" TargetMode="External"/><Relationship Id="rId14" Type="http://schemas.openxmlformats.org/officeDocument/2006/relationships/hyperlink" Target="https://www.iwwfed-ea.org/classic/25AUT003/" TargetMode="External"/><Relationship Id="rId22" Type="http://schemas.openxmlformats.org/officeDocument/2006/relationships/hyperlink" Target="https://www.iwwfed-ea.org/classic/25GRE006/" TargetMode="External"/><Relationship Id="rId27" Type="http://schemas.openxmlformats.org/officeDocument/2006/relationships/hyperlink" Target="https://www.iwwfed-ea.org/classic/rl2025/eame/index.php?skier=IWF100200032" TargetMode="External"/><Relationship Id="rId30" Type="http://schemas.openxmlformats.org/officeDocument/2006/relationships/hyperlink" Target="https://www.iwwfed-ea.org/classic/25ITA004/" TargetMode="External"/><Relationship Id="rId35" Type="http://schemas.openxmlformats.org/officeDocument/2006/relationships/hyperlink" Target="https://www.iwwfed-ea.org/classic/rl2025/eame/index.php?skier=FRA982024837" TargetMode="External"/><Relationship Id="rId43" Type="http://schemas.openxmlformats.org/officeDocument/2006/relationships/hyperlink" Target="https://www.iwwfed-ea.org/classic/rl2025/eame/index.php?skier=POL982020535" TargetMode="External"/><Relationship Id="rId48" Type="http://schemas.openxmlformats.org/officeDocument/2006/relationships/hyperlink" Target="https://www.iwwfed-ea.org/classic/rl2025/eame/index.php?skier=UKR982023757" TargetMode="External"/><Relationship Id="rId56" Type="http://schemas.openxmlformats.org/officeDocument/2006/relationships/hyperlink" Target="https://www.iwwfed-ea.org/classic/25EURO06/" TargetMode="External"/><Relationship Id="rId64" Type="http://schemas.openxmlformats.org/officeDocument/2006/relationships/hyperlink" Target="https://www.iwwfed-ea.org/classic/25FRA016/" TargetMode="External"/><Relationship Id="rId69" Type="http://schemas.openxmlformats.org/officeDocument/2006/relationships/hyperlink" Target="https://www.iwwfed-ea.org/classic/rl2025/eame/index.php?skier=ITA672018451" TargetMode="External"/><Relationship Id="rId77" Type="http://schemas.openxmlformats.org/officeDocument/2006/relationships/hyperlink" Target="https://www.iwwfed-ea.org/classic/25EURO03/" TargetMode="External"/><Relationship Id="rId100" Type="http://schemas.openxmlformats.org/officeDocument/2006/relationships/hyperlink" Target="https://www.iwwfed-ea.org/classic/rl2025/eame/index.php?skier=ITA972013979" TargetMode="External"/><Relationship Id="rId105" Type="http://schemas.openxmlformats.org/officeDocument/2006/relationships/hyperlink" Target="https://www.iwwfed-ea.org/classic/rl2025/eame/index.php?skier=UKR112017726" TargetMode="External"/><Relationship Id="rId113" Type="http://schemas.openxmlformats.org/officeDocument/2006/relationships/hyperlink" Target="https://www.iwwfed-ea.org/classic/rl2025/eame/index.php?skier=GRE382022664" TargetMode="External"/><Relationship Id="rId118" Type="http://schemas.openxmlformats.org/officeDocument/2006/relationships/hyperlink" Target="https://www.iwwfed-ea.org/classic/25IWWF04/" TargetMode="External"/><Relationship Id="rId126" Type="http://schemas.openxmlformats.org/officeDocument/2006/relationships/hyperlink" Target="https://ems.iwwf.sport/Competitions/Details?Id=86dd662c-8688-4dca-a3f5-317ef0ab500d" TargetMode="External"/><Relationship Id="rId8" Type="http://schemas.openxmlformats.org/officeDocument/2006/relationships/hyperlink" Target="https://www.iwwfed-ea.org/classic/25ITA015/" TargetMode="External"/><Relationship Id="rId51" Type="http://schemas.openxmlformats.org/officeDocument/2006/relationships/hyperlink" Target="https://www.iwwfed-ea.org/classic/25GER003/" TargetMode="External"/><Relationship Id="rId72" Type="http://schemas.openxmlformats.org/officeDocument/2006/relationships/hyperlink" Target="https://www.iwwfed-ea.org/classic/rl2025/eame/index.php?skier=SVK832001600" TargetMode="External"/><Relationship Id="rId80" Type="http://schemas.openxmlformats.org/officeDocument/2006/relationships/hyperlink" Target="https://www.iwwfed-ea.org/classic/25FRA014/" TargetMode="External"/><Relationship Id="rId85" Type="http://schemas.openxmlformats.org/officeDocument/2006/relationships/hyperlink" Target="https://www.iwwfed-ea.org/classic/25FRA005/" TargetMode="External"/><Relationship Id="rId93" Type="http://schemas.openxmlformats.org/officeDocument/2006/relationships/hyperlink" Target="http://www.iwsftournament.com/homologation/scorebooks/20250706180702Scorebook25M037CS.HTM" TargetMode="External"/><Relationship Id="rId98" Type="http://schemas.openxmlformats.org/officeDocument/2006/relationships/hyperlink" Target="https://www.iwwfed-ea.org/classic/25IWWF04/" TargetMode="External"/><Relationship Id="rId121" Type="http://schemas.openxmlformats.org/officeDocument/2006/relationships/hyperlink" Target="https://ems.iwwf.sport/Competitions/Details?Id=be33590a-c283-4ca2-8f8f-0f2bfae15411" TargetMode="External"/><Relationship Id="rId3" Type="http://schemas.openxmlformats.org/officeDocument/2006/relationships/hyperlink" Target="https://iwwfed-ea.org/classic/rl2025/eame/index.php?skier=GRE982018487" TargetMode="External"/><Relationship Id="rId12" Type="http://schemas.openxmlformats.org/officeDocument/2006/relationships/hyperlink" Target="https://www.iwwfed-ea.org/classic/25GBR012/" TargetMode="External"/><Relationship Id="rId17" Type="http://schemas.openxmlformats.org/officeDocument/2006/relationships/hyperlink" Target="https://www.iwwfed-ea.org/classic/25EURO05/" TargetMode="External"/><Relationship Id="rId25" Type="http://schemas.openxmlformats.org/officeDocument/2006/relationships/hyperlink" Target="https://www.iwwfed-ea.org/classic/rl2025/eame/index.php?skier=AUT982024303" TargetMode="External"/><Relationship Id="rId33" Type="http://schemas.openxmlformats.org/officeDocument/2006/relationships/hyperlink" Target="https://www.iwwfed-ea.org/classic/rl2025/eame/index.php?skier=UKR982023756" TargetMode="External"/><Relationship Id="rId38" Type="http://schemas.openxmlformats.org/officeDocument/2006/relationships/hyperlink" Target="https://www.iwwfed-ea.org/classic/25GER003/" TargetMode="External"/><Relationship Id="rId46" Type="http://schemas.openxmlformats.org/officeDocument/2006/relationships/hyperlink" Target="https://www.iwwfed-ea.org/classic/rl2025/eame/index.php?skier=AUT982024231" TargetMode="External"/><Relationship Id="rId59" Type="http://schemas.openxmlformats.org/officeDocument/2006/relationships/hyperlink" Target="https://www.iwwfed-ea.org/classic/25FRA014/" TargetMode="External"/><Relationship Id="rId67" Type="http://schemas.openxmlformats.org/officeDocument/2006/relationships/hyperlink" Target="https://www.iwwfed-ea.org/classic/rl2025/eame/index.php?skier=FRA152018436" TargetMode="External"/><Relationship Id="rId103" Type="http://schemas.openxmlformats.org/officeDocument/2006/relationships/hyperlink" Target="https://www.iwwfed-ea.org/classic/rl2025/eame/index.php?skier=FRA182014458" TargetMode="External"/><Relationship Id="rId108" Type="http://schemas.openxmlformats.org/officeDocument/2006/relationships/hyperlink" Target="https://www.iwwfed-ea.org/classic/rl2025/eame/index.php?skier=AUT722017641" TargetMode="External"/><Relationship Id="rId116" Type="http://schemas.openxmlformats.org/officeDocument/2006/relationships/hyperlink" Target="http://www.iwsftournament.com/homologation/scorebooks/20251014141002Scorebook26S013CS.HTM" TargetMode="External"/><Relationship Id="rId124" Type="http://schemas.openxmlformats.org/officeDocument/2006/relationships/hyperlink" Target="https://ems.iwwf.sport/Competitions/Details?Id=9ba15c3c-c348-4314-b552-9893d0dfa5d8" TargetMode="External"/><Relationship Id="rId20" Type="http://schemas.openxmlformats.org/officeDocument/2006/relationships/hyperlink" Target="https://www.iwwfed-ea.org/classic/25EURO06/" TargetMode="External"/><Relationship Id="rId41" Type="http://schemas.openxmlformats.org/officeDocument/2006/relationships/hyperlink" Target="https://www.iwwfed-ea.org/classic/rl2025/eame/index.php?skier=AUT982024303" TargetMode="External"/><Relationship Id="rId54" Type="http://schemas.openxmlformats.org/officeDocument/2006/relationships/hyperlink" Target="https://www.iwwfed-ea.org/classic/25ITA015/" TargetMode="External"/><Relationship Id="rId62" Type="http://schemas.openxmlformats.org/officeDocument/2006/relationships/hyperlink" Target="https://www.iwwfed-ea.org/classic/25ITA006/" TargetMode="External"/><Relationship Id="rId70" Type="http://schemas.openxmlformats.org/officeDocument/2006/relationships/hyperlink" Target="https://www.iwwfed-ea.org/classic/rl2025/eame/index.php?skier=UKR152022995" TargetMode="External"/><Relationship Id="rId75" Type="http://schemas.openxmlformats.org/officeDocument/2006/relationships/hyperlink" Target="https://www.iwwfed-ea.org/classic/rl2025/eame/index.php?skier=AUT352019270" TargetMode="External"/><Relationship Id="rId83" Type="http://schemas.openxmlformats.org/officeDocument/2006/relationships/hyperlink" Target="http://www.iwsftournament.com/homologation/scorebooks/20250722080702Scorebook25S068CS.HTM" TargetMode="External"/><Relationship Id="rId88" Type="http://schemas.openxmlformats.org/officeDocument/2006/relationships/hyperlink" Target="http://www.iwsftournament.com/homologation/scorebooks/20251028081001Scorebook26S051CS.HTM" TargetMode="External"/><Relationship Id="rId91" Type="http://schemas.openxmlformats.org/officeDocument/2006/relationships/hyperlink" Target="https://www.iwwfed-ea.org/classic/25EURO03/" TargetMode="External"/><Relationship Id="rId96" Type="http://schemas.openxmlformats.org/officeDocument/2006/relationships/hyperlink" Target="http://www.iwsftournament.com/homologation/scorebooks/20250520080501Scorebook25S088CS.HTM" TargetMode="External"/><Relationship Id="rId111" Type="http://schemas.openxmlformats.org/officeDocument/2006/relationships/hyperlink" Target="https://www.iwwfed-ea.org/classic/rl2025/eame/index.php?skier=IWF100200008" TargetMode="External"/><Relationship Id="rId1" Type="http://schemas.openxmlformats.org/officeDocument/2006/relationships/hyperlink" Target="https://iwwfed-ea.org/classic/rl2025/eame/index.php?skier=SVK862020805" TargetMode="External"/><Relationship Id="rId6" Type="http://schemas.openxmlformats.org/officeDocument/2006/relationships/hyperlink" Target="https://iwwfed-ea.org/classic/rl2025/eame/index.php?skier=AUT982024296" TargetMode="External"/><Relationship Id="rId15" Type="http://schemas.openxmlformats.org/officeDocument/2006/relationships/hyperlink" Target="https://www.iwwfed-ea.org/classic/25EURO06/" TargetMode="External"/><Relationship Id="rId23" Type="http://schemas.openxmlformats.org/officeDocument/2006/relationships/hyperlink" Target="https://www.iwwfed-ea.org/classic/rl2025/eame/index.php?skier=UKR982023745" TargetMode="External"/><Relationship Id="rId28" Type="http://schemas.openxmlformats.org/officeDocument/2006/relationships/hyperlink" Target="https://www.iwwfed-ea.org/classic/25EURO06/" TargetMode="External"/><Relationship Id="rId36" Type="http://schemas.openxmlformats.org/officeDocument/2006/relationships/hyperlink" Target="https://www.iwwfed-ea.org/classic/25EURO06/" TargetMode="External"/><Relationship Id="rId49" Type="http://schemas.openxmlformats.org/officeDocument/2006/relationships/hyperlink" Target="https://www.iwwfed-ea.org/classic/25ITA004/" TargetMode="External"/><Relationship Id="rId57" Type="http://schemas.openxmlformats.org/officeDocument/2006/relationships/hyperlink" Target="https://www.iwwfed-ea.org/classic/rl2025/eame/index.php?skier=IWF100200021" TargetMode="External"/><Relationship Id="rId106" Type="http://schemas.openxmlformats.org/officeDocument/2006/relationships/hyperlink" Target="https://www.iwwfed-ea.org/classic/rl2025/eame/index.php?skier=CZE542008820" TargetMode="External"/><Relationship Id="rId114" Type="http://schemas.openxmlformats.org/officeDocument/2006/relationships/hyperlink" Target="https://www.iwwfed-ea.org/classic/rl2025/eame/index.php?skier=UKR302022990" TargetMode="External"/><Relationship Id="rId119" Type="http://schemas.openxmlformats.org/officeDocument/2006/relationships/hyperlink" Target="https://www.iwwfed-ea.org/classic/25EURO05/" TargetMode="External"/><Relationship Id="rId127" Type="http://schemas.openxmlformats.org/officeDocument/2006/relationships/printerSettings" Target="../printerSettings/printerSettings4.bin"/><Relationship Id="rId10" Type="http://schemas.openxmlformats.org/officeDocument/2006/relationships/hyperlink" Target="https://www.iwwfed-ea.org/classic/25AUT006/" TargetMode="External"/><Relationship Id="rId31" Type="http://schemas.openxmlformats.org/officeDocument/2006/relationships/hyperlink" Target="https://www.iwwfed-ea.org/classic/rl2025/eame/index.php?skier=GER982016388" TargetMode="External"/><Relationship Id="rId44" Type="http://schemas.openxmlformats.org/officeDocument/2006/relationships/hyperlink" Target="https://www.iwwfed-ea.org/classic/rl2025/eame/index.php?skier=AUT982024237" TargetMode="External"/><Relationship Id="rId52" Type="http://schemas.openxmlformats.org/officeDocument/2006/relationships/hyperlink" Target="https://www.iwwfed-ea.org/classic/25AUT006/" TargetMode="External"/><Relationship Id="rId60" Type="http://schemas.openxmlformats.org/officeDocument/2006/relationships/hyperlink" Target="https://www.iwwfed-ea.org/classic/25ITA006/" TargetMode="External"/><Relationship Id="rId65" Type="http://schemas.openxmlformats.org/officeDocument/2006/relationships/hyperlink" Target="https://www.iwwfed-ea.org/classic/rl2025/eame/index.php?skier=GER842022681" TargetMode="External"/><Relationship Id="rId73" Type="http://schemas.openxmlformats.org/officeDocument/2006/relationships/hyperlink" Target="https://www.iwwfed-ea.org/classic/rl2025/eame/index.php?skier=GRE382022664" TargetMode="External"/><Relationship Id="rId78" Type="http://schemas.openxmlformats.org/officeDocument/2006/relationships/hyperlink" Target="https://www.iwwfed-ea.org/classic/25IWWF04/" TargetMode="External"/><Relationship Id="rId81" Type="http://schemas.openxmlformats.org/officeDocument/2006/relationships/hyperlink" Target="https://www.iwwfed-ea.org/classic/25EURO05/" TargetMode="External"/><Relationship Id="rId86" Type="http://schemas.openxmlformats.org/officeDocument/2006/relationships/hyperlink" Target="https://www.iwwfed-ea.org/classic/rl2025/eame/index.php?skier=UKR302022990" TargetMode="External"/><Relationship Id="rId94" Type="http://schemas.openxmlformats.org/officeDocument/2006/relationships/hyperlink" Target="http://www.iwsftournament.com/homologation/scorebooks/20250208150258Scorebook25ARG002.htm" TargetMode="External"/><Relationship Id="rId99" Type="http://schemas.openxmlformats.org/officeDocument/2006/relationships/hyperlink" Target="https://www.iwwfed-ea.org/classic/rl2025/eame/index.php?skier=FRA762011464" TargetMode="External"/><Relationship Id="rId101" Type="http://schemas.openxmlformats.org/officeDocument/2006/relationships/hyperlink" Target="https://www.iwwfed-ea.org/classic/rl2025/eame/index.php?skier=UKR492001288" TargetMode="External"/><Relationship Id="rId122" Type="http://schemas.openxmlformats.org/officeDocument/2006/relationships/hyperlink" Target="https://ems.iwwf.sport/Competitions/Details?Id=86dd662c-8688-4dca-a3f5-317ef0ab500d" TargetMode="External"/><Relationship Id="rId4" Type="http://schemas.openxmlformats.org/officeDocument/2006/relationships/hyperlink" Target="https://iwwfed-ea.org/classic/rl2025/eame/index.php?skier=IWF100200014" TargetMode="External"/><Relationship Id="rId9" Type="http://schemas.openxmlformats.org/officeDocument/2006/relationships/hyperlink" Target="https://www.iwwfed-ea.org/classic/25AUT006/" TargetMode="External"/><Relationship Id="rId13" Type="http://schemas.openxmlformats.org/officeDocument/2006/relationships/hyperlink" Target="https://www.iwwfed-ea.org/classic/25FRA016/" TargetMode="External"/><Relationship Id="rId18" Type="http://schemas.openxmlformats.org/officeDocument/2006/relationships/hyperlink" Target="https://www.iwwfed-ea.org/classic/25EURO06/" TargetMode="External"/><Relationship Id="rId39" Type="http://schemas.openxmlformats.org/officeDocument/2006/relationships/hyperlink" Target="https://www.iwwfed-ea.org/classic/rl2025/eame/index.php?skier=AUT982024237" TargetMode="External"/><Relationship Id="rId109" Type="http://schemas.openxmlformats.org/officeDocument/2006/relationships/hyperlink" Target="https://www.iwwfed-ea.org/classic/rl2025/eame/index.php?skier=ITA232020050" TargetMode="External"/><Relationship Id="rId34" Type="http://schemas.openxmlformats.org/officeDocument/2006/relationships/hyperlink" Target="https://www.iwwfed-ea.org/classic/25EURO06/" TargetMode="External"/><Relationship Id="rId50" Type="http://schemas.openxmlformats.org/officeDocument/2006/relationships/hyperlink" Target="https://www.iwwfed-ea.org/classic/25EURO06/" TargetMode="External"/><Relationship Id="rId55" Type="http://schemas.openxmlformats.org/officeDocument/2006/relationships/hyperlink" Target="https://www.iwwfed-ea.org/classic/25FIN003/" TargetMode="External"/><Relationship Id="rId76" Type="http://schemas.openxmlformats.org/officeDocument/2006/relationships/hyperlink" Target="https://www.iwwfed-ea.org/classic/rl2025/eame/index.php?skier=IWF100200008" TargetMode="External"/><Relationship Id="rId97" Type="http://schemas.openxmlformats.org/officeDocument/2006/relationships/hyperlink" Target="https://www.iwwfed-ea.org/classic/25IWWF04/" TargetMode="External"/><Relationship Id="rId104" Type="http://schemas.openxmlformats.org/officeDocument/2006/relationships/hyperlink" Target="https://www.iwwfed-ea.org/classic/rl2025/eame/index.php?skier=AUT902017538" TargetMode="External"/><Relationship Id="rId120" Type="http://schemas.openxmlformats.org/officeDocument/2006/relationships/hyperlink" Target="https://ems.iwwf.sport/Competitions/Details?Id=f9a6997e-666a-45e5-bf90-4327a7a8b609" TargetMode="External"/><Relationship Id="rId125" Type="http://schemas.openxmlformats.org/officeDocument/2006/relationships/hyperlink" Target="https://ems.iwwf.sport/Competitions/Details?Id=9ba15c3c-c348-4314-b552-9893d0dfa5d8" TargetMode="External"/><Relationship Id="rId7" Type="http://schemas.openxmlformats.org/officeDocument/2006/relationships/hyperlink" Target="https://www.iwwfed-ea.org/classic/25ITA015/" TargetMode="External"/><Relationship Id="rId71" Type="http://schemas.openxmlformats.org/officeDocument/2006/relationships/hyperlink" Target="https://www.iwwfed-ea.org/classic/rl2025/eame/index.php?skier=IWF100200001" TargetMode="External"/><Relationship Id="rId92" Type="http://schemas.openxmlformats.org/officeDocument/2006/relationships/hyperlink" Target="http://www.iwsftournament.com/homologation/scorebooks/20251014141002Scorebook26S013CS.HTM" TargetMode="External"/><Relationship Id="rId2" Type="http://schemas.openxmlformats.org/officeDocument/2006/relationships/hyperlink" Target="https://iwwfed-ea.org/classic/rl2025/eame/index.php?skier=GER792023879" TargetMode="External"/><Relationship Id="rId29" Type="http://schemas.openxmlformats.org/officeDocument/2006/relationships/hyperlink" Target="https://www.iwwfed-ea.org/classic/rl2025/eame/index.php?skier=GER982016480" TargetMode="External"/><Relationship Id="rId24" Type="http://schemas.openxmlformats.org/officeDocument/2006/relationships/hyperlink" Target="https://www.iwwfed-ea.org/classic/25IWWF04/" TargetMode="External"/><Relationship Id="rId40" Type="http://schemas.openxmlformats.org/officeDocument/2006/relationships/hyperlink" Target="https://www.iwwfed-ea.org/classic/25AUT006/" TargetMode="External"/><Relationship Id="rId45" Type="http://schemas.openxmlformats.org/officeDocument/2006/relationships/hyperlink" Target="https://www.iwwfed-ea.org/classic/rl2025/eame/index.php?skier=SUI982014680" TargetMode="External"/><Relationship Id="rId66" Type="http://schemas.openxmlformats.org/officeDocument/2006/relationships/hyperlink" Target="https://www.iwwfed-ea.org/classic/rl2025/eame/index.php?skier=UKR112017726" TargetMode="External"/><Relationship Id="rId87" Type="http://schemas.openxmlformats.org/officeDocument/2006/relationships/hyperlink" Target="https://www.iwwfed-ea.org/classic/25IWWF04/" TargetMode="External"/><Relationship Id="rId110" Type="http://schemas.openxmlformats.org/officeDocument/2006/relationships/hyperlink" Target="https://www.iwwfed-ea.org/classic/rl2025/eame/index.php?skier=GBR362010184" TargetMode="External"/><Relationship Id="rId115" Type="http://schemas.openxmlformats.org/officeDocument/2006/relationships/hyperlink" Target="https://www.iwwfed-ea.org/classic/rl2025/eame/index.php?skier=GBR982015494" TargetMode="External"/><Relationship Id="rId61" Type="http://schemas.openxmlformats.org/officeDocument/2006/relationships/hyperlink" Target="https://www.iwwfed-ea.org/classic/25GBR030/" TargetMode="External"/><Relationship Id="rId82" Type="http://schemas.openxmlformats.org/officeDocument/2006/relationships/hyperlink" Target="https://www.iwwfed-ea.org/classic/25IWWF0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7"/>
  <sheetViews>
    <sheetView view="pageLayout" topLeftCell="A115" zoomScale="98" zoomScaleNormal="112" zoomScalePageLayoutView="98" workbookViewId="0">
      <selection activeCell="H166" sqref="H166"/>
    </sheetView>
  </sheetViews>
  <sheetFormatPr defaultRowHeight="15.75" x14ac:dyDescent="0.25"/>
  <cols>
    <col min="1" max="1" width="4.5703125" style="1" customWidth="1"/>
    <col min="2" max="2" width="22.140625" style="1" customWidth="1"/>
    <col min="3" max="3" width="6.7109375" style="494" customWidth="1"/>
    <col min="4" max="4" width="6.140625" style="2" customWidth="1"/>
    <col min="5" max="5" width="6.42578125" style="495" customWidth="1"/>
    <col min="6" max="6" width="14.42578125" style="1" customWidth="1"/>
    <col min="7" max="7" width="7.28515625" style="1" customWidth="1"/>
    <col min="8" max="8" width="9.42578125" style="1" customWidth="1"/>
    <col min="9" max="9" width="6.7109375" style="1" customWidth="1"/>
    <col min="10" max="10" width="10" style="16" customWidth="1"/>
  </cols>
  <sheetData>
    <row r="1" spans="1:10" x14ac:dyDescent="0.25">
      <c r="A1" s="999" t="s">
        <v>18</v>
      </c>
      <c r="B1" s="999"/>
      <c r="C1" s="999"/>
      <c r="D1" s="999"/>
      <c r="E1" s="999"/>
      <c r="F1" s="999"/>
      <c r="G1" s="999"/>
      <c r="H1" s="999"/>
      <c r="I1" s="999"/>
      <c r="J1" s="999"/>
    </row>
    <row r="2" spans="1:10" ht="15" customHeight="1" x14ac:dyDescent="0.25">
      <c r="A2" s="999" t="s">
        <v>506</v>
      </c>
      <c r="B2" s="999"/>
      <c r="C2" s="999"/>
      <c r="D2" s="999"/>
      <c r="E2" s="999"/>
      <c r="F2" s="999"/>
      <c r="G2" s="999"/>
      <c r="H2" s="999"/>
      <c r="I2" s="999"/>
      <c r="J2" s="999"/>
    </row>
    <row r="3" spans="1:10" x14ac:dyDescent="0.25">
      <c r="A3" s="999" t="s">
        <v>19</v>
      </c>
      <c r="B3" s="999"/>
      <c r="C3" s="999"/>
      <c r="D3" s="999"/>
      <c r="E3" s="999"/>
      <c r="F3" s="999"/>
      <c r="G3" s="999"/>
      <c r="H3" s="999"/>
      <c r="I3" s="999"/>
      <c r="J3" s="999"/>
    </row>
    <row r="4" spans="1:10" ht="15.75" customHeight="1" x14ac:dyDescent="0.25">
      <c r="A4" s="1021" t="s">
        <v>331</v>
      </c>
      <c r="B4" s="1021"/>
      <c r="C4" s="1021"/>
      <c r="D4" s="1021"/>
      <c r="E4" s="1021"/>
      <c r="F4" s="1021"/>
      <c r="G4" s="1021"/>
      <c r="H4" s="1021"/>
      <c r="I4" s="1021"/>
      <c r="J4" s="1021"/>
    </row>
    <row r="5" spans="1:10" ht="15" customHeight="1" x14ac:dyDescent="0.25">
      <c r="A5" s="1009" t="s">
        <v>331</v>
      </c>
      <c r="B5" s="1010"/>
      <c r="C5" s="1011" t="s">
        <v>0</v>
      </c>
      <c r="D5" s="1014" t="s">
        <v>1</v>
      </c>
      <c r="E5" s="1014" t="s">
        <v>17</v>
      </c>
      <c r="F5" s="1000" t="s">
        <v>485</v>
      </c>
      <c r="G5" s="1001"/>
      <c r="H5" s="1001"/>
      <c r="I5" s="1001"/>
      <c r="J5" s="1002"/>
    </row>
    <row r="6" spans="1:10" ht="13.5" customHeight="1" x14ac:dyDescent="0.25">
      <c r="A6" s="932" t="s">
        <v>20</v>
      </c>
      <c r="B6" s="1017" t="s">
        <v>21</v>
      </c>
      <c r="C6" s="1012"/>
      <c r="D6" s="1015"/>
      <c r="E6" s="1015"/>
      <c r="F6" s="1003" t="s">
        <v>2</v>
      </c>
      <c r="G6" s="1003" t="s">
        <v>22</v>
      </c>
      <c r="H6" s="934" t="s">
        <v>3</v>
      </c>
      <c r="I6" s="1005" t="s">
        <v>8</v>
      </c>
      <c r="J6" s="1007" t="s">
        <v>23</v>
      </c>
    </row>
    <row r="7" spans="1:10" ht="13.5" customHeight="1" x14ac:dyDescent="0.25">
      <c r="A7" s="932"/>
      <c r="B7" s="1018"/>
      <c r="C7" s="1013"/>
      <c r="D7" s="1016"/>
      <c r="E7" s="1016"/>
      <c r="F7" s="1004"/>
      <c r="G7" s="1004"/>
      <c r="H7" s="934" t="s">
        <v>24</v>
      </c>
      <c r="I7" s="1006"/>
      <c r="J7" s="1008"/>
    </row>
    <row r="8" spans="1:10" ht="16.5" x14ac:dyDescent="0.25">
      <c r="A8" s="786">
        <v>1</v>
      </c>
      <c r="B8" s="628" t="s">
        <v>332</v>
      </c>
      <c r="C8" s="210">
        <v>1990</v>
      </c>
      <c r="D8" s="32" t="s">
        <v>136</v>
      </c>
      <c r="E8" s="22" t="s">
        <v>408</v>
      </c>
      <c r="F8" s="484" t="s">
        <v>461</v>
      </c>
      <c r="G8" s="593">
        <v>49.5</v>
      </c>
      <c r="H8" s="485">
        <f t="shared" ref="H8:H28" si="0">((G8+12)*1000)/62.5</f>
        <v>984</v>
      </c>
      <c r="I8" s="227">
        <v>1</v>
      </c>
      <c r="J8" s="642" t="s">
        <v>409</v>
      </c>
    </row>
    <row r="9" spans="1:10" ht="16.5" x14ac:dyDescent="0.25">
      <c r="A9" s="786">
        <v>2</v>
      </c>
      <c r="B9" s="628" t="s">
        <v>333</v>
      </c>
      <c r="C9" s="210">
        <v>1982</v>
      </c>
      <c r="D9" s="32" t="s">
        <v>218</v>
      </c>
      <c r="E9" s="22" t="s">
        <v>408</v>
      </c>
      <c r="F9" s="487" t="s">
        <v>462</v>
      </c>
      <c r="G9" s="593">
        <v>47</v>
      </c>
      <c r="H9" s="485">
        <f t="shared" si="0"/>
        <v>944</v>
      </c>
      <c r="I9" s="228">
        <v>2</v>
      </c>
      <c r="J9" s="845" t="s">
        <v>32</v>
      </c>
    </row>
    <row r="10" spans="1:10" ht="16.5" x14ac:dyDescent="0.25">
      <c r="A10" s="786">
        <v>3</v>
      </c>
      <c r="B10" s="628" t="s">
        <v>411</v>
      </c>
      <c r="C10" s="210">
        <v>2001</v>
      </c>
      <c r="D10" s="32" t="s">
        <v>136</v>
      </c>
      <c r="E10" s="22" t="s">
        <v>412</v>
      </c>
      <c r="F10" s="487" t="s">
        <v>462</v>
      </c>
      <c r="G10" s="593">
        <v>47</v>
      </c>
      <c r="H10" s="485">
        <f>((G10+12)*1000)/62.5</f>
        <v>944</v>
      </c>
      <c r="I10" s="230">
        <v>4</v>
      </c>
      <c r="J10" s="642" t="s">
        <v>335</v>
      </c>
    </row>
    <row r="11" spans="1:10" ht="16.5" x14ac:dyDescent="0.25">
      <c r="A11" s="786">
        <v>4</v>
      </c>
      <c r="B11" s="628" t="s">
        <v>222</v>
      </c>
      <c r="C11" s="210">
        <v>1999</v>
      </c>
      <c r="D11" s="32" t="s">
        <v>136</v>
      </c>
      <c r="E11" s="22" t="s">
        <v>408</v>
      </c>
      <c r="F11" s="484" t="s">
        <v>462</v>
      </c>
      <c r="G11" s="593">
        <v>47</v>
      </c>
      <c r="H11" s="485">
        <f>((G11+12)*1000)/62.5</f>
        <v>944</v>
      </c>
      <c r="I11" s="229">
        <v>3</v>
      </c>
      <c r="J11" s="846" t="s">
        <v>271</v>
      </c>
    </row>
    <row r="12" spans="1:10" ht="19.5" customHeight="1" x14ac:dyDescent="0.25">
      <c r="A12" s="786">
        <v>5</v>
      </c>
      <c r="B12" s="628" t="s">
        <v>472</v>
      </c>
      <c r="C12" s="210">
        <v>1992</v>
      </c>
      <c r="D12" s="32" t="s">
        <v>136</v>
      </c>
      <c r="E12" s="22" t="s">
        <v>398</v>
      </c>
      <c r="F12" s="484" t="s">
        <v>462</v>
      </c>
      <c r="G12" s="593">
        <v>47</v>
      </c>
      <c r="H12" s="485">
        <f>((G12+12)*1000)/62.5</f>
        <v>944</v>
      </c>
      <c r="I12" s="489">
        <v>7</v>
      </c>
      <c r="J12" s="845" t="s">
        <v>507</v>
      </c>
    </row>
    <row r="13" spans="1:10" ht="19.5" customHeight="1" x14ac:dyDescent="0.25">
      <c r="A13" s="786">
        <v>6</v>
      </c>
      <c r="B13" s="628" t="s">
        <v>336</v>
      </c>
      <c r="C13" s="210">
        <v>1991</v>
      </c>
      <c r="D13" s="32" t="s">
        <v>218</v>
      </c>
      <c r="E13" s="22" t="s">
        <v>413</v>
      </c>
      <c r="F13" s="484" t="s">
        <v>463</v>
      </c>
      <c r="G13" s="593">
        <v>46</v>
      </c>
      <c r="H13" s="485">
        <f t="shared" si="0"/>
        <v>928</v>
      </c>
      <c r="I13" s="488">
        <v>5</v>
      </c>
      <c r="J13" s="642" t="s">
        <v>355</v>
      </c>
    </row>
    <row r="14" spans="1:10" ht="19.5" customHeight="1" x14ac:dyDescent="0.25">
      <c r="A14" s="786">
        <v>7</v>
      </c>
      <c r="B14" s="628" t="s">
        <v>338</v>
      </c>
      <c r="C14" s="210">
        <v>1999</v>
      </c>
      <c r="D14" s="32" t="s">
        <v>136</v>
      </c>
      <c r="E14" s="22" t="s">
        <v>408</v>
      </c>
      <c r="F14" s="487" t="s">
        <v>463</v>
      </c>
      <c r="G14" s="593">
        <v>46</v>
      </c>
      <c r="H14" s="485">
        <f t="shared" si="0"/>
        <v>928</v>
      </c>
      <c r="I14" s="489">
        <v>6</v>
      </c>
      <c r="J14" s="486" t="s">
        <v>334</v>
      </c>
    </row>
    <row r="15" spans="1:10" ht="25.5" customHeight="1" x14ac:dyDescent="0.25">
      <c r="A15" s="786">
        <v>8</v>
      </c>
      <c r="B15" s="628" t="s">
        <v>137</v>
      </c>
      <c r="C15" s="210">
        <v>1999</v>
      </c>
      <c r="D15" s="32" t="s">
        <v>136</v>
      </c>
      <c r="E15" s="22" t="s">
        <v>408</v>
      </c>
      <c r="F15" s="487" t="s">
        <v>463</v>
      </c>
      <c r="G15" s="593">
        <v>46</v>
      </c>
      <c r="H15" s="485">
        <f t="shared" si="0"/>
        <v>928</v>
      </c>
      <c r="I15" s="489">
        <v>8</v>
      </c>
      <c r="J15" s="642" t="s">
        <v>414</v>
      </c>
    </row>
    <row r="16" spans="1:10" ht="16.5" x14ac:dyDescent="0.25">
      <c r="A16" s="786">
        <v>9</v>
      </c>
      <c r="B16" s="628" t="s">
        <v>396</v>
      </c>
      <c r="C16" s="210">
        <v>1990</v>
      </c>
      <c r="D16" s="43" t="s">
        <v>136</v>
      </c>
      <c r="E16" s="22" t="s">
        <v>398</v>
      </c>
      <c r="F16" s="484" t="s">
        <v>463</v>
      </c>
      <c r="G16" s="593">
        <v>46</v>
      </c>
      <c r="H16" s="485">
        <f t="shared" si="0"/>
        <v>928</v>
      </c>
      <c r="I16" s="489">
        <v>9</v>
      </c>
      <c r="J16" s="642" t="s">
        <v>410</v>
      </c>
    </row>
    <row r="17" spans="1:10" ht="16.5" x14ac:dyDescent="0.25">
      <c r="A17" s="786">
        <v>10</v>
      </c>
      <c r="B17" s="628" t="s">
        <v>337</v>
      </c>
      <c r="C17" s="210">
        <v>1996</v>
      </c>
      <c r="D17" s="43" t="s">
        <v>136</v>
      </c>
      <c r="E17" s="22" t="s">
        <v>413</v>
      </c>
      <c r="F17" s="487" t="s">
        <v>463</v>
      </c>
      <c r="G17" s="593">
        <v>46</v>
      </c>
      <c r="H17" s="485">
        <f t="shared" si="0"/>
        <v>928</v>
      </c>
      <c r="I17" s="489">
        <v>10</v>
      </c>
      <c r="J17" s="642" t="s">
        <v>221</v>
      </c>
    </row>
    <row r="18" spans="1:10" ht="16.5" x14ac:dyDescent="0.25">
      <c r="A18" s="786">
        <v>11</v>
      </c>
      <c r="B18" s="628" t="s">
        <v>339</v>
      </c>
      <c r="C18" s="210">
        <v>1987</v>
      </c>
      <c r="D18" s="43" t="s">
        <v>218</v>
      </c>
      <c r="E18" s="22" t="s">
        <v>415</v>
      </c>
      <c r="F18" s="484" t="s">
        <v>464</v>
      </c>
      <c r="G18" s="593">
        <v>45</v>
      </c>
      <c r="H18" s="485">
        <f t="shared" si="0"/>
        <v>912</v>
      </c>
      <c r="I18" s="489">
        <v>11</v>
      </c>
      <c r="J18" s="642" t="s">
        <v>340</v>
      </c>
    </row>
    <row r="19" spans="1:10" ht="15" customHeight="1" x14ac:dyDescent="0.25">
      <c r="A19" s="786">
        <v>12</v>
      </c>
      <c r="B19" s="628" t="s">
        <v>341</v>
      </c>
      <c r="C19" s="210">
        <v>1988</v>
      </c>
      <c r="D19" s="43" t="s">
        <v>218</v>
      </c>
      <c r="E19" s="22" t="s">
        <v>413</v>
      </c>
      <c r="F19" s="487" t="s">
        <v>464</v>
      </c>
      <c r="G19" s="593">
        <v>45</v>
      </c>
      <c r="H19" s="485">
        <f t="shared" si="0"/>
        <v>912</v>
      </c>
      <c r="I19" s="489">
        <v>12</v>
      </c>
      <c r="J19" s="486" t="s">
        <v>334</v>
      </c>
    </row>
    <row r="20" spans="1:10" ht="16.5" x14ac:dyDescent="0.25">
      <c r="A20" s="786">
        <v>13</v>
      </c>
      <c r="B20" s="628" t="s">
        <v>416</v>
      </c>
      <c r="C20" s="210">
        <v>2004</v>
      </c>
      <c r="D20" s="32" t="s">
        <v>417</v>
      </c>
      <c r="E20" s="22" t="s">
        <v>418</v>
      </c>
      <c r="F20" s="484" t="s">
        <v>465</v>
      </c>
      <c r="G20" s="593">
        <v>44.5</v>
      </c>
      <c r="H20" s="485">
        <f t="shared" si="0"/>
        <v>904</v>
      </c>
      <c r="I20" s="489">
        <v>13</v>
      </c>
      <c r="J20" s="847" t="s">
        <v>508</v>
      </c>
    </row>
    <row r="21" spans="1:10" ht="15.75" customHeight="1" x14ac:dyDescent="0.25">
      <c r="A21" s="786">
        <v>14</v>
      </c>
      <c r="B21" s="594" t="s">
        <v>477</v>
      </c>
      <c r="C21" s="210"/>
      <c r="D21" s="210"/>
      <c r="E21" s="43"/>
      <c r="F21" s="487" t="s">
        <v>263</v>
      </c>
      <c r="G21" s="787">
        <v>40</v>
      </c>
      <c r="H21" s="788">
        <f>((G21+12)*1000)/62.5</f>
        <v>832</v>
      </c>
      <c r="I21" s="789" t="s">
        <v>477</v>
      </c>
      <c r="J21" s="486"/>
    </row>
    <row r="22" spans="1:10" ht="21" customHeight="1" x14ac:dyDescent="0.25">
      <c r="A22" s="786">
        <v>15</v>
      </c>
      <c r="B22" s="628" t="s">
        <v>342</v>
      </c>
      <c r="C22" s="22">
        <v>1996</v>
      </c>
      <c r="D22" s="22" t="s">
        <v>267</v>
      </c>
      <c r="E22" s="769" t="s">
        <v>9</v>
      </c>
      <c r="F22" s="767" t="s">
        <v>263</v>
      </c>
      <c r="G22" s="507">
        <v>40</v>
      </c>
      <c r="H22" s="501">
        <f t="shared" si="0"/>
        <v>832</v>
      </c>
      <c r="I22" s="136" t="s">
        <v>419</v>
      </c>
      <c r="J22" s="777" t="s">
        <v>420</v>
      </c>
    </row>
    <row r="23" spans="1:10" ht="16.5" x14ac:dyDescent="0.25">
      <c r="A23" s="786">
        <v>16</v>
      </c>
      <c r="B23" s="594" t="s">
        <v>342</v>
      </c>
      <c r="C23" s="597">
        <v>1996</v>
      </c>
      <c r="D23" s="597" t="s">
        <v>267</v>
      </c>
      <c r="E23" s="769" t="s">
        <v>9</v>
      </c>
      <c r="F23" s="598" t="s">
        <v>272</v>
      </c>
      <c r="G23" s="595">
        <v>38.5</v>
      </c>
      <c r="H23" s="596">
        <f t="shared" si="0"/>
        <v>808</v>
      </c>
      <c r="I23" s="599">
        <v>50</v>
      </c>
      <c r="J23" s="600"/>
    </row>
    <row r="24" spans="1:10" ht="16.5" x14ac:dyDescent="0.25">
      <c r="A24" s="786">
        <v>17</v>
      </c>
      <c r="B24" s="253" t="s">
        <v>152</v>
      </c>
      <c r="C24" s="210" t="s">
        <v>34</v>
      </c>
      <c r="D24" s="43" t="s">
        <v>4</v>
      </c>
      <c r="E24" s="768" t="s">
        <v>12</v>
      </c>
      <c r="F24" s="484" t="s">
        <v>266</v>
      </c>
      <c r="G24" s="593">
        <v>39</v>
      </c>
      <c r="H24" s="485">
        <f t="shared" si="0"/>
        <v>816</v>
      </c>
      <c r="I24" s="489">
        <v>44</v>
      </c>
      <c r="J24" s="486" t="s">
        <v>32</v>
      </c>
    </row>
    <row r="25" spans="1:10" ht="16.5" x14ac:dyDescent="0.25">
      <c r="A25" s="786">
        <v>18</v>
      </c>
      <c r="B25" s="628" t="s">
        <v>154</v>
      </c>
      <c r="C25" s="210" t="s">
        <v>101</v>
      </c>
      <c r="D25" s="43" t="s">
        <v>4</v>
      </c>
      <c r="E25" s="768" t="s">
        <v>13</v>
      </c>
      <c r="F25" s="487" t="s">
        <v>265</v>
      </c>
      <c r="G25" s="593">
        <v>38</v>
      </c>
      <c r="H25" s="485">
        <f t="shared" si="0"/>
        <v>800</v>
      </c>
      <c r="I25" s="601">
        <v>50</v>
      </c>
      <c r="J25" s="486" t="s">
        <v>228</v>
      </c>
    </row>
    <row r="26" spans="1:10" ht="16.5" thickBot="1" x14ac:dyDescent="0.3">
      <c r="A26" s="786">
        <v>19</v>
      </c>
      <c r="B26" s="844" t="s">
        <v>165</v>
      </c>
      <c r="C26" s="210" t="s">
        <v>41</v>
      </c>
      <c r="D26" s="43" t="s">
        <v>5</v>
      </c>
      <c r="E26" s="768" t="s">
        <v>13</v>
      </c>
      <c r="F26" s="484" t="s">
        <v>265</v>
      </c>
      <c r="G26" s="593">
        <v>38</v>
      </c>
      <c r="H26" s="485">
        <f t="shared" si="0"/>
        <v>800</v>
      </c>
      <c r="I26" s="601">
        <v>51</v>
      </c>
      <c r="J26" s="486" t="s">
        <v>32</v>
      </c>
    </row>
    <row r="27" spans="1:10" x14ac:dyDescent="0.25">
      <c r="A27" s="786">
        <v>20</v>
      </c>
      <c r="B27" s="781" t="s">
        <v>178</v>
      </c>
      <c r="C27" s="210">
        <v>2006</v>
      </c>
      <c r="D27" s="43" t="s">
        <v>4</v>
      </c>
      <c r="E27" s="490" t="s">
        <v>9</v>
      </c>
      <c r="F27" s="487" t="s">
        <v>265</v>
      </c>
      <c r="G27" s="593">
        <v>38</v>
      </c>
      <c r="H27" s="485">
        <f t="shared" si="0"/>
        <v>800</v>
      </c>
      <c r="I27" s="601">
        <v>53</v>
      </c>
      <c r="J27" s="486" t="s">
        <v>343</v>
      </c>
    </row>
    <row r="28" spans="1:10" ht="16.5" x14ac:dyDescent="0.25">
      <c r="A28" s="786">
        <v>21</v>
      </c>
      <c r="B28" s="770" t="s">
        <v>344</v>
      </c>
      <c r="C28" s="771"/>
      <c r="D28" s="772"/>
      <c r="E28" s="773"/>
      <c r="F28" s="774" t="s">
        <v>269</v>
      </c>
      <c r="G28" s="766">
        <v>34</v>
      </c>
      <c r="H28" s="775">
        <f t="shared" si="0"/>
        <v>736</v>
      </c>
      <c r="I28" s="768" t="s">
        <v>344</v>
      </c>
      <c r="J28" s="776"/>
    </row>
    <row r="29" spans="1:10" ht="22.5" x14ac:dyDescent="0.25">
      <c r="A29" s="786">
        <v>22</v>
      </c>
      <c r="B29" s="607" t="s">
        <v>150</v>
      </c>
      <c r="C29" s="499">
        <v>2004</v>
      </c>
      <c r="D29" s="500" t="s">
        <v>267</v>
      </c>
      <c r="E29" s="490" t="s">
        <v>9</v>
      </c>
      <c r="F29" s="22" t="s">
        <v>268</v>
      </c>
      <c r="G29" s="593">
        <v>34</v>
      </c>
      <c r="H29" s="485">
        <f>((G29+12)*1000)/62.5</f>
        <v>736</v>
      </c>
      <c r="I29" s="933"/>
      <c r="J29" s="778" t="s">
        <v>421</v>
      </c>
    </row>
    <row r="30" spans="1:10" ht="15.75" customHeight="1" x14ac:dyDescent="0.25">
      <c r="A30" s="786">
        <v>23</v>
      </c>
      <c r="B30" s="253" t="s">
        <v>345</v>
      </c>
      <c r="C30" s="64">
        <v>1995</v>
      </c>
      <c r="D30" s="123" t="s">
        <v>267</v>
      </c>
      <c r="E30" s="490" t="s">
        <v>9</v>
      </c>
      <c r="F30" s="27" t="s">
        <v>346</v>
      </c>
      <c r="G30" s="593">
        <v>31.5</v>
      </c>
      <c r="H30" s="485">
        <f t="shared" ref="H30:H34" si="1">((G30+12)*1000)/62.5</f>
        <v>696</v>
      </c>
      <c r="I30" s="566"/>
      <c r="J30" s="492" t="s">
        <v>35</v>
      </c>
    </row>
    <row r="31" spans="1:10" ht="15.75" customHeight="1" x14ac:dyDescent="0.25">
      <c r="A31" s="786">
        <v>24</v>
      </c>
      <c r="B31" s="253" t="s">
        <v>156</v>
      </c>
      <c r="C31" s="64">
        <v>2001</v>
      </c>
      <c r="D31" s="123" t="s">
        <v>267</v>
      </c>
      <c r="E31" s="490" t="s">
        <v>9</v>
      </c>
      <c r="F31" s="27" t="s">
        <v>524</v>
      </c>
      <c r="G31" s="593">
        <v>28</v>
      </c>
      <c r="H31" s="485">
        <f t="shared" si="1"/>
        <v>640</v>
      </c>
      <c r="I31" s="566"/>
      <c r="J31" s="492" t="s">
        <v>37</v>
      </c>
    </row>
    <row r="32" spans="1:10" ht="16.5" x14ac:dyDescent="0.25">
      <c r="A32" s="786">
        <v>25</v>
      </c>
      <c r="B32" s="253" t="s">
        <v>347</v>
      </c>
      <c r="C32" s="297">
        <v>2005</v>
      </c>
      <c r="D32" s="123" t="s">
        <v>4</v>
      </c>
      <c r="E32" s="490" t="s">
        <v>9</v>
      </c>
      <c r="F32" s="27" t="s">
        <v>273</v>
      </c>
      <c r="G32" s="593">
        <v>26</v>
      </c>
      <c r="H32" s="485">
        <f t="shared" si="1"/>
        <v>608</v>
      </c>
      <c r="I32" s="566"/>
      <c r="J32" s="492" t="s">
        <v>348</v>
      </c>
    </row>
    <row r="33" spans="1:10" ht="22.5" x14ac:dyDescent="0.25">
      <c r="A33" s="786">
        <v>26</v>
      </c>
      <c r="B33" s="253" t="s">
        <v>158</v>
      </c>
      <c r="C33" s="64">
        <v>2011</v>
      </c>
      <c r="D33" s="493" t="s">
        <v>5</v>
      </c>
      <c r="E33" s="490" t="s">
        <v>9</v>
      </c>
      <c r="F33" s="27" t="s">
        <v>273</v>
      </c>
      <c r="G33" s="593">
        <v>26</v>
      </c>
      <c r="H33" s="485">
        <f t="shared" si="1"/>
        <v>608</v>
      </c>
      <c r="I33" s="566"/>
      <c r="J33" s="778" t="s">
        <v>421</v>
      </c>
    </row>
    <row r="34" spans="1:10" ht="16.5" x14ac:dyDescent="0.25">
      <c r="A34" s="786">
        <v>27</v>
      </c>
      <c r="B34" s="253" t="s">
        <v>159</v>
      </c>
      <c r="C34" s="297">
        <v>2007</v>
      </c>
      <c r="D34" s="123" t="s">
        <v>4</v>
      </c>
      <c r="E34" s="490" t="s">
        <v>9</v>
      </c>
      <c r="F34" s="27" t="s">
        <v>275</v>
      </c>
      <c r="G34" s="593">
        <v>25.5</v>
      </c>
      <c r="H34" s="485">
        <f t="shared" si="1"/>
        <v>600</v>
      </c>
      <c r="I34" s="566"/>
      <c r="J34" s="492" t="s">
        <v>37</v>
      </c>
    </row>
    <row r="35" spans="1:10" ht="15" x14ac:dyDescent="0.25">
      <c r="A35" s="633" t="s">
        <v>64</v>
      </c>
      <c r="B35" s="848" t="s">
        <v>38</v>
      </c>
      <c r="C35" s="849"/>
      <c r="D35" s="850"/>
      <c r="E35" s="851"/>
      <c r="F35" s="852"/>
      <c r="G35" s="852"/>
      <c r="H35" s="853"/>
      <c r="I35" s="854"/>
      <c r="J35" s="855"/>
    </row>
    <row r="36" spans="1:10" ht="15" customHeight="1" x14ac:dyDescent="0.25">
      <c r="A36" s="633" t="s">
        <v>422</v>
      </c>
      <c r="B36" s="1020" t="s">
        <v>39</v>
      </c>
      <c r="C36" s="1020"/>
      <c r="D36" s="1020"/>
      <c r="E36" s="1020"/>
      <c r="F36" s="1020"/>
      <c r="G36" s="1020"/>
      <c r="H36" s="1020"/>
      <c r="I36" s="1020"/>
      <c r="J36" s="1020"/>
    </row>
    <row r="37" spans="1:10" ht="15" x14ac:dyDescent="0.25">
      <c r="A37" s="856"/>
      <c r="B37" s="1020"/>
      <c r="C37" s="1020"/>
      <c r="D37" s="1020"/>
      <c r="E37" s="1020"/>
      <c r="F37" s="1020"/>
      <c r="G37" s="1020"/>
      <c r="H37" s="1020"/>
      <c r="I37" s="1020"/>
      <c r="J37" s="1020"/>
    </row>
    <row r="38" spans="1:10" ht="15" x14ac:dyDescent="0.25">
      <c r="A38" s="857"/>
      <c r="B38" s="1020"/>
      <c r="C38" s="1020"/>
      <c r="D38" s="1020"/>
      <c r="E38" s="1020"/>
      <c r="F38" s="1020"/>
      <c r="G38" s="1020"/>
      <c r="H38" s="1020"/>
      <c r="I38" s="1020"/>
      <c r="J38" s="1020"/>
    </row>
    <row r="39" spans="1:10" ht="16.5" customHeight="1" x14ac:dyDescent="0.25">
      <c r="A39" s="857"/>
      <c r="B39" s="1020"/>
      <c r="C39" s="1020"/>
      <c r="D39" s="1020"/>
      <c r="E39" s="1020"/>
      <c r="F39" s="1020"/>
      <c r="G39" s="1020"/>
      <c r="H39" s="1020"/>
      <c r="I39" s="1020"/>
      <c r="J39" s="1020"/>
    </row>
    <row r="40" spans="1:10" ht="16.5" x14ac:dyDescent="0.25">
      <c r="A40" s="857"/>
      <c r="B40" s="859"/>
      <c r="C40" s="860"/>
      <c r="D40" s="860"/>
      <c r="E40" s="861"/>
      <c r="F40" s="862"/>
      <c r="G40" s="862"/>
      <c r="H40" s="862"/>
      <c r="I40" s="863"/>
      <c r="J40" s="858"/>
    </row>
    <row r="41" spans="1:10" ht="16.5" x14ac:dyDescent="0.25">
      <c r="A41" s="857"/>
      <c r="B41" s="859"/>
      <c r="C41" s="860"/>
      <c r="D41" s="860"/>
      <c r="E41" s="861"/>
      <c r="F41" s="862"/>
      <c r="G41" s="862"/>
      <c r="H41" s="862"/>
      <c r="I41" s="863"/>
      <c r="J41" s="858"/>
    </row>
    <row r="42" spans="1:10" ht="16.5" x14ac:dyDescent="0.25">
      <c r="A42" s="857"/>
      <c r="B42" s="859"/>
      <c r="C42" s="860"/>
      <c r="D42" s="860"/>
      <c r="E42" s="861"/>
      <c r="F42" s="862"/>
      <c r="G42" s="862"/>
      <c r="H42" s="862"/>
      <c r="I42" s="863"/>
      <c r="J42" s="858"/>
    </row>
    <row r="43" spans="1:10" ht="16.5" x14ac:dyDescent="0.25">
      <c r="A43" s="857"/>
      <c r="B43" s="859"/>
      <c r="C43" s="860"/>
      <c r="D43" s="860"/>
      <c r="E43" s="861"/>
      <c r="F43" s="862"/>
      <c r="G43" s="862"/>
      <c r="H43" s="862"/>
      <c r="I43" s="863"/>
      <c r="J43" s="858"/>
    </row>
    <row r="44" spans="1:10" ht="16.5" x14ac:dyDescent="0.25">
      <c r="A44" s="857"/>
      <c r="B44" s="859"/>
      <c r="C44" s="860"/>
      <c r="D44" s="860"/>
      <c r="E44" s="861"/>
      <c r="F44" s="862"/>
      <c r="G44" s="862"/>
      <c r="H44" s="862"/>
      <c r="I44" s="863"/>
      <c r="J44" s="858"/>
    </row>
    <row r="45" spans="1:10" ht="16.5" x14ac:dyDescent="0.25">
      <c r="A45" s="857"/>
      <c r="B45" s="859"/>
      <c r="C45" s="860"/>
      <c r="D45" s="860"/>
      <c r="E45" s="861"/>
      <c r="F45" s="862"/>
      <c r="G45" s="862"/>
      <c r="H45" s="862"/>
      <c r="I45" s="863"/>
      <c r="J45" s="858"/>
    </row>
    <row r="46" spans="1:10" ht="16.5" x14ac:dyDescent="0.25">
      <c r="A46" s="857"/>
      <c r="B46" s="859"/>
      <c r="C46" s="860"/>
      <c r="D46" s="860"/>
      <c r="E46" s="861"/>
      <c r="F46" s="862"/>
      <c r="G46" s="862"/>
      <c r="H46" s="862"/>
      <c r="I46" s="863"/>
      <c r="J46" s="858"/>
    </row>
    <row r="47" spans="1:10" ht="16.5" x14ac:dyDescent="0.25">
      <c r="A47" s="857"/>
      <c r="B47" s="859"/>
      <c r="C47" s="860"/>
      <c r="D47" s="860"/>
      <c r="E47" s="861"/>
      <c r="F47" s="862"/>
      <c r="G47" s="862"/>
      <c r="H47" s="862"/>
      <c r="I47" s="863"/>
      <c r="J47" s="858"/>
    </row>
    <row r="48" spans="1:10" ht="16.5" x14ac:dyDescent="0.25">
      <c r="A48" s="857"/>
      <c r="B48" s="859"/>
      <c r="C48" s="860"/>
      <c r="D48" s="860"/>
      <c r="E48" s="861"/>
      <c r="F48" s="862"/>
      <c r="G48" s="862"/>
      <c r="H48" s="862"/>
      <c r="I48" s="863"/>
      <c r="J48" s="858"/>
    </row>
    <row r="49" spans="1:57" ht="16.5" x14ac:dyDescent="0.25">
      <c r="A49" s="864"/>
      <c r="B49" s="865"/>
      <c r="C49" s="866"/>
      <c r="D49" s="866"/>
      <c r="E49" s="849"/>
      <c r="F49" s="867"/>
      <c r="G49" s="867"/>
      <c r="H49" s="868"/>
      <c r="I49" s="868"/>
      <c r="J49" s="869"/>
    </row>
    <row r="50" spans="1:57" s="523" customFormat="1" x14ac:dyDescent="0.25">
      <c r="A50" s="999" t="s">
        <v>18</v>
      </c>
      <c r="B50" s="999"/>
      <c r="C50" s="999"/>
      <c r="D50" s="999"/>
      <c r="E50" s="999"/>
      <c r="F50" s="999"/>
      <c r="G50" s="999"/>
      <c r="H50" s="999"/>
      <c r="I50" s="999"/>
      <c r="J50" s="999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s="523" customFormat="1" x14ac:dyDescent="0.25">
      <c r="A51" s="999" t="s">
        <v>506</v>
      </c>
      <c r="B51" s="999"/>
      <c r="C51" s="999"/>
      <c r="D51" s="999"/>
      <c r="E51" s="999"/>
      <c r="F51" s="999"/>
      <c r="G51" s="999"/>
      <c r="H51" s="999"/>
      <c r="I51" s="999"/>
      <c r="J51" s="999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x14ac:dyDescent="0.25">
      <c r="A52" s="999" t="s">
        <v>19</v>
      </c>
      <c r="B52" s="999"/>
      <c r="C52" s="999"/>
      <c r="D52" s="999"/>
      <c r="E52" s="999"/>
      <c r="F52" s="999"/>
      <c r="G52" s="999"/>
      <c r="H52" s="999"/>
      <c r="I52" s="999"/>
      <c r="J52" s="999"/>
    </row>
    <row r="53" spans="1:57" ht="16.5" customHeight="1" x14ac:dyDescent="0.25">
      <c r="A53" s="1019" t="s">
        <v>349</v>
      </c>
      <c r="B53" s="1019"/>
      <c r="C53" s="1019"/>
      <c r="D53" s="1019"/>
      <c r="E53" s="1019"/>
      <c r="F53" s="1019"/>
      <c r="G53" s="1019"/>
      <c r="H53" s="1019"/>
      <c r="I53" s="1019"/>
      <c r="J53" s="1019"/>
    </row>
    <row r="54" spans="1:57" ht="13.5" customHeight="1" x14ac:dyDescent="0.25">
      <c r="A54" s="1009" t="s">
        <v>349</v>
      </c>
      <c r="B54" s="1010"/>
      <c r="C54" s="1011" t="s">
        <v>0</v>
      </c>
      <c r="D54" s="1014" t="s">
        <v>1</v>
      </c>
      <c r="E54" s="1014" t="s">
        <v>17</v>
      </c>
      <c r="F54" s="1000" t="s">
        <v>485</v>
      </c>
      <c r="G54" s="1001"/>
      <c r="H54" s="1001"/>
      <c r="I54" s="1001"/>
      <c r="J54" s="1002"/>
    </row>
    <row r="55" spans="1:57" ht="21.75" customHeight="1" x14ac:dyDescent="0.25">
      <c r="A55" s="997" t="s">
        <v>20</v>
      </c>
      <c r="B55" s="1017" t="s">
        <v>21</v>
      </c>
      <c r="C55" s="1012"/>
      <c r="D55" s="1015"/>
      <c r="E55" s="1015"/>
      <c r="F55" s="1003" t="s">
        <v>2</v>
      </c>
      <c r="G55" s="1003" t="s">
        <v>22</v>
      </c>
      <c r="H55" s="934" t="s">
        <v>3</v>
      </c>
      <c r="I55" s="1005" t="s">
        <v>8</v>
      </c>
      <c r="J55" s="1007" t="s">
        <v>23</v>
      </c>
    </row>
    <row r="56" spans="1:57" ht="21.75" customHeight="1" x14ac:dyDescent="0.25">
      <c r="A56" s="998"/>
      <c r="B56" s="1018"/>
      <c r="C56" s="1013"/>
      <c r="D56" s="1016"/>
      <c r="E56" s="1016"/>
      <c r="F56" s="1004"/>
      <c r="G56" s="1004"/>
      <c r="H56" s="934" t="s">
        <v>24</v>
      </c>
      <c r="I56" s="1006"/>
      <c r="J56" s="1008"/>
    </row>
    <row r="57" spans="1:57" ht="18.75" x14ac:dyDescent="0.3">
      <c r="A57" s="44">
        <v>1</v>
      </c>
      <c r="B57" s="39" t="s">
        <v>471</v>
      </c>
      <c r="C57" s="210" t="s">
        <v>101</v>
      </c>
      <c r="D57" s="123" t="s">
        <v>4</v>
      </c>
      <c r="E57" s="10" t="s">
        <v>14</v>
      </c>
      <c r="F57" s="498" t="s">
        <v>466</v>
      </c>
      <c r="G57" s="593">
        <v>43.5</v>
      </c>
      <c r="H57" s="497">
        <f>((G57+12)*1000)/62.5</f>
        <v>888</v>
      </c>
      <c r="I57" s="227">
        <v>1</v>
      </c>
      <c r="J57" s="285" t="s">
        <v>350</v>
      </c>
    </row>
    <row r="58" spans="1:57" ht="18.75" x14ac:dyDescent="0.3">
      <c r="A58" s="603">
        <v>2</v>
      </c>
      <c r="B58" s="39" t="s">
        <v>167</v>
      </c>
      <c r="C58" s="604" t="s">
        <v>42</v>
      </c>
      <c r="D58" s="605" t="s">
        <v>4</v>
      </c>
      <c r="E58" s="604" t="s">
        <v>26</v>
      </c>
      <c r="F58" s="496" t="s">
        <v>467</v>
      </c>
      <c r="G58" s="593">
        <v>43</v>
      </c>
      <c r="H58" s="497">
        <f t="shared" ref="H58:H74" si="2">((G58+12)*1000)/62.5</f>
        <v>880</v>
      </c>
      <c r="I58" s="606">
        <v>2</v>
      </c>
      <c r="J58" s="779" t="s">
        <v>334</v>
      </c>
    </row>
    <row r="59" spans="1:57" ht="24.75" customHeight="1" x14ac:dyDescent="0.3">
      <c r="A59" s="44">
        <v>3</v>
      </c>
      <c r="B59" s="39" t="s">
        <v>153</v>
      </c>
      <c r="C59" s="604">
        <v>2007</v>
      </c>
      <c r="D59" s="123" t="s">
        <v>4</v>
      </c>
      <c r="E59" s="10" t="s">
        <v>10</v>
      </c>
      <c r="F59" s="498" t="s">
        <v>434</v>
      </c>
      <c r="G59" s="593">
        <v>40</v>
      </c>
      <c r="H59" s="497">
        <f t="shared" si="2"/>
        <v>832</v>
      </c>
      <c r="I59" s="780" t="s">
        <v>470</v>
      </c>
      <c r="J59" s="285" t="s">
        <v>32</v>
      </c>
    </row>
    <row r="60" spans="1:57" ht="15" customHeight="1" x14ac:dyDescent="0.3">
      <c r="A60" s="603">
        <v>4</v>
      </c>
      <c r="B60" s="39" t="s">
        <v>174</v>
      </c>
      <c r="C60" s="604">
        <v>2010</v>
      </c>
      <c r="D60" s="123" t="s">
        <v>4</v>
      </c>
      <c r="E60" s="10" t="s">
        <v>44</v>
      </c>
      <c r="F60" s="498" t="s">
        <v>434</v>
      </c>
      <c r="G60" s="593">
        <v>40</v>
      </c>
      <c r="H60" s="497">
        <f>((G60+12)*1000)/62.5</f>
        <v>832</v>
      </c>
      <c r="I60" s="780" t="s">
        <v>470</v>
      </c>
      <c r="J60" s="285" t="s">
        <v>129</v>
      </c>
    </row>
    <row r="61" spans="1:57" ht="18.75" x14ac:dyDescent="0.3">
      <c r="A61" s="44">
        <v>5</v>
      </c>
      <c r="B61" s="39" t="s">
        <v>351</v>
      </c>
      <c r="C61" s="604">
        <v>2009</v>
      </c>
      <c r="D61" s="123" t="s">
        <v>4</v>
      </c>
      <c r="E61" s="10" t="s">
        <v>16</v>
      </c>
      <c r="F61" s="496" t="s">
        <v>468</v>
      </c>
      <c r="G61" s="593">
        <v>39</v>
      </c>
      <c r="H61" s="497">
        <f>((G61+12)*1000)/62.5</f>
        <v>816</v>
      </c>
      <c r="I61" s="782" t="s">
        <v>474</v>
      </c>
      <c r="J61" s="285" t="s">
        <v>352</v>
      </c>
    </row>
    <row r="62" spans="1:57" ht="18.75" x14ac:dyDescent="0.3">
      <c r="A62" s="603">
        <v>6</v>
      </c>
      <c r="B62" s="39" t="s">
        <v>354</v>
      </c>
      <c r="C62" s="604">
        <v>2007</v>
      </c>
      <c r="D62" s="123" t="s">
        <v>4</v>
      </c>
      <c r="E62" s="10" t="s">
        <v>14</v>
      </c>
      <c r="F62" s="496" t="s">
        <v>468</v>
      </c>
      <c r="G62" s="593">
        <v>39</v>
      </c>
      <c r="H62" s="497">
        <f t="shared" si="2"/>
        <v>816</v>
      </c>
      <c r="I62" s="782" t="s">
        <v>474</v>
      </c>
      <c r="J62" s="285" t="s">
        <v>355</v>
      </c>
    </row>
    <row r="63" spans="1:57" ht="18.75" x14ac:dyDescent="0.3">
      <c r="A63" s="44">
        <v>7</v>
      </c>
      <c r="B63" s="39" t="s">
        <v>356</v>
      </c>
      <c r="C63" s="604">
        <v>2008</v>
      </c>
      <c r="D63" s="123" t="s">
        <v>4</v>
      </c>
      <c r="E63" s="10" t="s">
        <v>28</v>
      </c>
      <c r="F63" s="498" t="s">
        <v>468</v>
      </c>
      <c r="G63" s="593">
        <v>39</v>
      </c>
      <c r="H63" s="497">
        <f t="shared" si="2"/>
        <v>816</v>
      </c>
      <c r="I63" s="782" t="s">
        <v>474</v>
      </c>
      <c r="J63" s="285" t="s">
        <v>352</v>
      </c>
    </row>
    <row r="64" spans="1:57" ht="18.75" x14ac:dyDescent="0.3">
      <c r="A64" s="603">
        <v>8</v>
      </c>
      <c r="B64" s="39" t="s">
        <v>473</v>
      </c>
      <c r="C64" s="604">
        <v>2005</v>
      </c>
      <c r="D64" s="123" t="s">
        <v>4</v>
      </c>
      <c r="E64" s="10" t="s">
        <v>14</v>
      </c>
      <c r="F64" s="498" t="s">
        <v>468</v>
      </c>
      <c r="G64" s="593">
        <v>39</v>
      </c>
      <c r="H64" s="497">
        <f>((G64+12)*1000)/62.5</f>
        <v>816</v>
      </c>
      <c r="I64" s="782" t="s">
        <v>474</v>
      </c>
      <c r="J64" s="285" t="s">
        <v>353</v>
      </c>
    </row>
    <row r="65" spans="1:10" ht="18.75" x14ac:dyDescent="0.3">
      <c r="A65" s="44">
        <v>9</v>
      </c>
      <c r="B65" s="39" t="s">
        <v>184</v>
      </c>
      <c r="C65" s="604">
        <v>2005</v>
      </c>
      <c r="D65" s="123" t="s">
        <v>4</v>
      </c>
      <c r="E65" s="10" t="s">
        <v>15</v>
      </c>
      <c r="F65" s="496" t="s">
        <v>468</v>
      </c>
      <c r="G65" s="593">
        <v>38</v>
      </c>
      <c r="H65" s="497">
        <f t="shared" si="2"/>
        <v>800</v>
      </c>
      <c r="I65" s="489">
        <v>9</v>
      </c>
      <c r="J65" s="285" t="s">
        <v>357</v>
      </c>
    </row>
    <row r="66" spans="1:10" ht="18.75" x14ac:dyDescent="0.3">
      <c r="A66" s="44">
        <v>10</v>
      </c>
      <c r="B66" s="39" t="s">
        <v>358</v>
      </c>
      <c r="C66" s="604">
        <v>2010</v>
      </c>
      <c r="D66" s="123" t="s">
        <v>4</v>
      </c>
      <c r="E66" s="10" t="s">
        <v>15</v>
      </c>
      <c r="F66" s="498" t="s">
        <v>435</v>
      </c>
      <c r="G66" s="593">
        <v>38</v>
      </c>
      <c r="H66" s="497">
        <f t="shared" si="2"/>
        <v>800</v>
      </c>
      <c r="I66" s="764">
        <v>10</v>
      </c>
      <c r="J66" s="285" t="s">
        <v>359</v>
      </c>
    </row>
    <row r="67" spans="1:10" ht="18.75" x14ac:dyDescent="0.3">
      <c r="A67" s="44">
        <v>11</v>
      </c>
      <c r="B67" s="39" t="s">
        <v>360</v>
      </c>
      <c r="C67" s="604">
        <v>2005</v>
      </c>
      <c r="D67" s="123" t="s">
        <v>4</v>
      </c>
      <c r="E67" s="10" t="s">
        <v>44</v>
      </c>
      <c r="F67" s="496" t="s">
        <v>435</v>
      </c>
      <c r="G67" s="593">
        <v>38</v>
      </c>
      <c r="H67" s="497">
        <f t="shared" si="2"/>
        <v>800</v>
      </c>
      <c r="I67" s="489">
        <v>11</v>
      </c>
      <c r="J67" s="285" t="s">
        <v>361</v>
      </c>
    </row>
    <row r="68" spans="1:10" ht="18.75" x14ac:dyDescent="0.3">
      <c r="A68" s="44">
        <v>12</v>
      </c>
      <c r="B68" s="39" t="s">
        <v>154</v>
      </c>
      <c r="C68" s="604">
        <v>2008</v>
      </c>
      <c r="D68" s="123" t="s">
        <v>4</v>
      </c>
      <c r="E68" s="10" t="s">
        <v>13</v>
      </c>
      <c r="F68" s="498" t="s">
        <v>435</v>
      </c>
      <c r="G68" s="593">
        <v>38</v>
      </c>
      <c r="H68" s="497">
        <f t="shared" si="2"/>
        <v>800</v>
      </c>
      <c r="I68" s="764">
        <v>12</v>
      </c>
      <c r="J68" s="285" t="s">
        <v>228</v>
      </c>
    </row>
    <row r="69" spans="1:10" ht="18.75" x14ac:dyDescent="0.3">
      <c r="A69" s="783">
        <v>13</v>
      </c>
      <c r="B69" s="278" t="s">
        <v>165</v>
      </c>
      <c r="C69" s="604">
        <v>2005</v>
      </c>
      <c r="D69" s="123" t="s">
        <v>4</v>
      </c>
      <c r="E69" s="10" t="s">
        <v>13</v>
      </c>
      <c r="F69" s="496" t="s">
        <v>435</v>
      </c>
      <c r="G69" s="593">
        <v>38</v>
      </c>
      <c r="H69" s="497">
        <f t="shared" si="2"/>
        <v>800</v>
      </c>
      <c r="I69" s="489">
        <v>13</v>
      </c>
      <c r="J69" s="285" t="s">
        <v>32</v>
      </c>
    </row>
    <row r="70" spans="1:10" ht="19.5" thickBot="1" x14ac:dyDescent="0.35">
      <c r="A70" s="732">
        <v>14</v>
      </c>
      <c r="B70" s="55" t="s">
        <v>178</v>
      </c>
      <c r="C70" s="757">
        <v>2006</v>
      </c>
      <c r="D70" s="126" t="s">
        <v>4</v>
      </c>
      <c r="E70" s="758" t="s">
        <v>115</v>
      </c>
      <c r="F70" s="759" t="s">
        <v>435</v>
      </c>
      <c r="G70" s="760">
        <v>38</v>
      </c>
      <c r="H70" s="761">
        <f t="shared" si="2"/>
        <v>800</v>
      </c>
      <c r="I70" s="765">
        <v>14</v>
      </c>
      <c r="J70" s="717" t="s">
        <v>343</v>
      </c>
    </row>
    <row r="71" spans="1:10" ht="21" customHeight="1" thickTop="1" x14ac:dyDescent="0.3">
      <c r="A71" s="745">
        <v>15</v>
      </c>
      <c r="B71" s="52" t="s">
        <v>158</v>
      </c>
      <c r="C71" s="499">
        <v>2011</v>
      </c>
      <c r="D71" s="500" t="s">
        <v>5</v>
      </c>
      <c r="E71" s="490" t="s">
        <v>9</v>
      </c>
      <c r="F71" s="754" t="s">
        <v>273</v>
      </c>
      <c r="G71" s="755">
        <v>26</v>
      </c>
      <c r="H71" s="870">
        <f t="shared" si="2"/>
        <v>608</v>
      </c>
      <c r="I71" s="871">
        <v>61</v>
      </c>
      <c r="J71" s="756" t="s">
        <v>421</v>
      </c>
    </row>
    <row r="72" spans="1:10" ht="18.75" x14ac:dyDescent="0.25">
      <c r="A72" s="44">
        <v>16</v>
      </c>
      <c r="B72" s="872" t="s">
        <v>159</v>
      </c>
      <c r="C72" s="297">
        <v>2007</v>
      </c>
      <c r="D72" s="936" t="s">
        <v>4</v>
      </c>
      <c r="E72" s="514" t="s">
        <v>9</v>
      </c>
      <c r="F72" s="508" t="s">
        <v>275</v>
      </c>
      <c r="G72" s="593">
        <v>25.5</v>
      </c>
      <c r="H72" s="501">
        <f t="shared" si="2"/>
        <v>600</v>
      </c>
      <c r="I72" s="566"/>
      <c r="J72" s="502" t="s">
        <v>37</v>
      </c>
    </row>
    <row r="73" spans="1:10" ht="18.75" x14ac:dyDescent="0.3">
      <c r="A73" s="745">
        <v>17</v>
      </c>
      <c r="B73" s="39" t="s">
        <v>200</v>
      </c>
      <c r="C73" s="64">
        <v>2011</v>
      </c>
      <c r="D73" s="123" t="s">
        <v>5</v>
      </c>
      <c r="E73" s="514" t="s">
        <v>9</v>
      </c>
      <c r="F73" s="991" t="s">
        <v>525</v>
      </c>
      <c r="G73" s="593">
        <v>22.5</v>
      </c>
      <c r="H73" s="501">
        <f>((G73+12)*1000)/62.5</f>
        <v>552</v>
      </c>
      <c r="I73" s="566"/>
      <c r="J73" s="492" t="s">
        <v>526</v>
      </c>
    </row>
    <row r="74" spans="1:10" ht="18.75" x14ac:dyDescent="0.25">
      <c r="A74" s="44">
        <v>18</v>
      </c>
      <c r="B74" s="588" t="s">
        <v>295</v>
      </c>
      <c r="C74" s="629">
        <v>2009</v>
      </c>
      <c r="D74" s="630" t="s">
        <v>5</v>
      </c>
      <c r="E74" s="514" t="s">
        <v>9</v>
      </c>
      <c r="F74" s="31" t="s">
        <v>293</v>
      </c>
      <c r="G74" s="593">
        <v>20</v>
      </c>
      <c r="H74" s="501">
        <f t="shared" si="2"/>
        <v>512</v>
      </c>
      <c r="I74" s="631"/>
      <c r="J74" s="632" t="s">
        <v>362</v>
      </c>
    </row>
    <row r="75" spans="1:10" ht="17.25" customHeight="1" x14ac:dyDescent="0.3">
      <c r="A75" s="745">
        <v>19</v>
      </c>
      <c r="B75" s="39" t="s">
        <v>363</v>
      </c>
      <c r="C75" s="297">
        <v>2005</v>
      </c>
      <c r="D75" s="234" t="s">
        <v>4</v>
      </c>
      <c r="E75" s="514" t="s">
        <v>9</v>
      </c>
      <c r="F75" s="31" t="s">
        <v>364</v>
      </c>
      <c r="G75" s="593">
        <v>14</v>
      </c>
      <c r="H75" s="501">
        <f>((G75+12)*1000)/62.5</f>
        <v>416</v>
      </c>
      <c r="I75" s="933"/>
      <c r="J75" s="491" t="s">
        <v>365</v>
      </c>
    </row>
    <row r="76" spans="1:10" ht="16.5" customHeight="1" x14ac:dyDescent="0.25"/>
    <row r="77" spans="1:10" ht="16.5" customHeight="1" x14ac:dyDescent="0.25">
      <c r="A77"/>
      <c r="B77"/>
      <c r="C77"/>
      <c r="D77"/>
      <c r="E77"/>
      <c r="F77"/>
      <c r="G77"/>
      <c r="H77"/>
      <c r="I77"/>
      <c r="J77"/>
    </row>
    <row r="78" spans="1:10" ht="16.5" customHeight="1" x14ac:dyDescent="0.25">
      <c r="A78" s="633" t="s">
        <v>64</v>
      </c>
      <c r="B78" s="504" t="s">
        <v>38</v>
      </c>
      <c r="C78" s="18"/>
      <c r="D78" s="24"/>
      <c r="E78" s="634"/>
      <c r="F78" s="635"/>
      <c r="G78" s="635"/>
      <c r="H78" s="636"/>
      <c r="I78" s="637"/>
      <c r="J78" s="504"/>
    </row>
    <row r="79" spans="1:10" ht="15" customHeight="1" x14ac:dyDescent="0.25">
      <c r="A79" s="633" t="s">
        <v>422</v>
      </c>
      <c r="B79" s="996" t="s">
        <v>39</v>
      </c>
      <c r="C79" s="996"/>
      <c r="D79" s="996"/>
      <c r="E79" s="996"/>
      <c r="F79" s="996"/>
      <c r="G79" s="996"/>
      <c r="H79" s="996"/>
      <c r="I79" s="996"/>
      <c r="J79" s="996"/>
    </row>
    <row r="80" spans="1:10" ht="15" customHeight="1" x14ac:dyDescent="0.25">
      <c r="A80" s="638"/>
      <c r="B80" s="996"/>
      <c r="C80" s="996"/>
      <c r="D80" s="996"/>
      <c r="E80" s="996"/>
      <c r="F80" s="996"/>
      <c r="G80" s="996"/>
      <c r="H80" s="996"/>
      <c r="I80" s="996"/>
      <c r="J80" s="996"/>
    </row>
    <row r="81" spans="1:10" ht="16.5" customHeight="1" x14ac:dyDescent="0.25">
      <c r="A81" s="611"/>
      <c r="B81" s="996"/>
      <c r="C81" s="996"/>
      <c r="D81" s="996"/>
      <c r="E81" s="996"/>
      <c r="F81" s="996"/>
      <c r="G81" s="996"/>
      <c r="H81" s="996"/>
      <c r="I81" s="996"/>
      <c r="J81" s="996"/>
    </row>
    <row r="82" spans="1:10" ht="16.5" customHeight="1" x14ac:dyDescent="0.25">
      <c r="A82" s="611"/>
      <c r="B82" s="996"/>
      <c r="C82" s="996"/>
      <c r="D82" s="996"/>
      <c r="E82" s="996"/>
      <c r="F82" s="996"/>
      <c r="G82" s="996"/>
      <c r="H82" s="996"/>
      <c r="I82" s="996"/>
      <c r="J82" s="996"/>
    </row>
    <row r="83" spans="1:10" ht="15" customHeight="1" x14ac:dyDescent="0.25">
      <c r="A83" s="611"/>
      <c r="B83" s="996"/>
      <c r="C83" s="996"/>
      <c r="D83" s="996"/>
      <c r="E83" s="996"/>
      <c r="F83" s="996"/>
      <c r="G83" s="996"/>
      <c r="H83" s="996"/>
      <c r="I83" s="996"/>
      <c r="J83" s="996"/>
    </row>
    <row r="84" spans="1:10" ht="16.5" x14ac:dyDescent="0.25">
      <c r="A84" s="611"/>
      <c r="B84" s="612"/>
      <c r="C84" s="483"/>
      <c r="D84" s="483"/>
      <c r="E84" s="4"/>
      <c r="F84" s="3"/>
      <c r="G84" s="3"/>
      <c r="H84" s="3"/>
      <c r="I84" s="252"/>
      <c r="J84" s="613"/>
    </row>
    <row r="85" spans="1:10" ht="16.5" x14ac:dyDescent="0.25">
      <c r="A85" s="611"/>
      <c r="B85" s="612"/>
      <c r="C85" s="483"/>
      <c r="D85" s="483"/>
      <c r="E85" s="4"/>
      <c r="F85" s="3"/>
      <c r="G85" s="3"/>
      <c r="H85" s="3"/>
      <c r="I85" s="252"/>
      <c r="J85" s="504"/>
    </row>
    <row r="86" spans="1:10" ht="16.5" x14ac:dyDescent="0.25">
      <c r="A86" s="609"/>
      <c r="B86" s="610"/>
      <c r="C86" s="937"/>
      <c r="D86" s="937"/>
      <c r="E86" s="144"/>
      <c r="F86" s="17"/>
      <c r="G86" s="17"/>
      <c r="H86" s="17"/>
      <c r="I86" s="614"/>
      <c r="J86" s="504"/>
    </row>
    <row r="87" spans="1:10" ht="16.5" x14ac:dyDescent="0.25">
      <c r="A87" s="609"/>
      <c r="B87" s="610"/>
      <c r="C87" s="937"/>
      <c r="D87" s="937"/>
      <c r="E87" s="144"/>
      <c r="F87" s="17"/>
      <c r="G87" s="17"/>
      <c r="H87" s="17"/>
      <c r="I87" s="614"/>
      <c r="J87" s="504"/>
    </row>
    <row r="88" spans="1:10" ht="16.5" x14ac:dyDescent="0.25">
      <c r="A88" s="609"/>
      <c r="B88" s="610"/>
      <c r="C88" s="937"/>
      <c r="D88" s="937"/>
      <c r="E88" s="144"/>
      <c r="F88" s="17"/>
      <c r="G88" s="17"/>
      <c r="H88" s="17"/>
      <c r="I88" s="614"/>
      <c r="J88" s="504"/>
    </row>
    <row r="89" spans="1:10" ht="16.5" x14ac:dyDescent="0.25">
      <c r="A89" s="609"/>
      <c r="B89" s="610"/>
      <c r="C89" s="937"/>
      <c r="D89" s="937"/>
      <c r="E89" s="144"/>
      <c r="F89" s="17"/>
      <c r="G89" s="17"/>
      <c r="H89" s="17"/>
      <c r="I89" s="614"/>
      <c r="J89" s="504"/>
    </row>
    <row r="90" spans="1:10" ht="16.5" x14ac:dyDescent="0.25">
      <c r="A90" s="609"/>
      <c r="B90" s="610"/>
      <c r="C90" s="937"/>
      <c r="D90" s="937"/>
      <c r="E90" s="144"/>
      <c r="F90" s="17"/>
      <c r="G90" s="17"/>
      <c r="H90" s="17"/>
      <c r="I90" s="614"/>
      <c r="J90" s="504"/>
    </row>
    <row r="91" spans="1:10" ht="16.5" x14ac:dyDescent="0.25">
      <c r="A91" s="609"/>
      <c r="B91" s="610"/>
      <c r="C91" s="937"/>
      <c r="D91" s="937"/>
      <c r="E91" s="144"/>
      <c r="F91" s="17"/>
      <c r="G91" s="17"/>
      <c r="H91" s="17"/>
      <c r="I91" s="614"/>
      <c r="J91" s="504"/>
    </row>
    <row r="92" spans="1:10" ht="16.5" x14ac:dyDescent="0.25">
      <c r="A92" s="609"/>
      <c r="B92" s="610"/>
      <c r="C92" s="937"/>
      <c r="D92" s="937"/>
      <c r="E92" s="144"/>
      <c r="F92" s="17"/>
      <c r="G92" s="17"/>
      <c r="H92" s="17"/>
      <c r="I92" s="614"/>
      <c r="J92" s="504"/>
    </row>
    <row r="93" spans="1:10" ht="16.5" x14ac:dyDescent="0.25">
      <c r="A93" s="609"/>
      <c r="B93" s="610"/>
      <c r="C93" s="937"/>
      <c r="D93" s="937"/>
      <c r="E93" s="144"/>
      <c r="F93" s="17"/>
      <c r="G93" s="17"/>
      <c r="H93" s="17"/>
      <c r="I93" s="614"/>
      <c r="J93" s="504"/>
    </row>
    <row r="94" spans="1:10" ht="16.5" x14ac:dyDescent="0.25">
      <c r="A94" s="609"/>
      <c r="B94" s="610"/>
      <c r="C94" s="937"/>
      <c r="D94" s="937"/>
      <c r="E94" s="144"/>
      <c r="F94" s="17"/>
      <c r="G94" s="17"/>
      <c r="H94" s="17"/>
      <c r="I94" s="614"/>
      <c r="J94" s="504"/>
    </row>
    <row r="95" spans="1:10" ht="16.5" x14ac:dyDescent="0.25">
      <c r="A95" s="609"/>
      <c r="B95" s="610"/>
      <c r="C95" s="937"/>
      <c r="D95" s="937"/>
      <c r="E95" s="144"/>
      <c r="F95" s="17"/>
      <c r="G95" s="17"/>
      <c r="H95" s="17"/>
      <c r="I95" s="614"/>
      <c r="J95" s="504"/>
    </row>
    <row r="96" spans="1:10" ht="16.5" x14ac:dyDescent="0.25">
      <c r="A96" s="609"/>
      <c r="B96" s="610"/>
      <c r="C96" s="937"/>
      <c r="D96" s="937"/>
      <c r="E96" s="144"/>
      <c r="F96" s="17"/>
      <c r="G96" s="17"/>
      <c r="H96" s="17"/>
      <c r="I96" s="614"/>
      <c r="J96" s="504"/>
    </row>
    <row r="97" spans="1:10" x14ac:dyDescent="0.25">
      <c r="A97" s="999" t="s">
        <v>18</v>
      </c>
      <c r="B97" s="999"/>
      <c r="C97" s="999"/>
      <c r="D97" s="999"/>
      <c r="E97" s="999"/>
      <c r="F97" s="999"/>
      <c r="G97" s="999"/>
      <c r="H97" s="999"/>
      <c r="I97" s="999"/>
      <c r="J97" s="999"/>
    </row>
    <row r="98" spans="1:10" x14ac:dyDescent="0.25">
      <c r="A98" s="999" t="s">
        <v>506</v>
      </c>
      <c r="B98" s="999"/>
      <c r="C98" s="999"/>
      <c r="D98" s="999"/>
      <c r="E98" s="999"/>
      <c r="F98" s="999"/>
      <c r="G98" s="999"/>
      <c r="H98" s="999"/>
      <c r="I98" s="999"/>
      <c r="J98" s="999"/>
    </row>
    <row r="99" spans="1:10" x14ac:dyDescent="0.25">
      <c r="A99" s="999" t="s">
        <v>19</v>
      </c>
      <c r="B99" s="999"/>
      <c r="C99" s="999"/>
      <c r="D99" s="999"/>
      <c r="E99" s="999"/>
      <c r="F99" s="999"/>
      <c r="G99" s="999"/>
      <c r="H99" s="999"/>
      <c r="I99" s="999"/>
      <c r="J99" s="999"/>
    </row>
    <row r="100" spans="1:10" ht="16.5" x14ac:dyDescent="0.25">
      <c r="A100" s="17"/>
      <c r="B100" s="610"/>
      <c r="C100" s="937"/>
      <c r="E100" s="935" t="s">
        <v>180</v>
      </c>
      <c r="F100" s="17"/>
      <c r="G100" s="17"/>
      <c r="H100" s="17"/>
      <c r="I100" s="615"/>
      <c r="J100" s="504"/>
    </row>
    <row r="101" spans="1:10" ht="15" x14ac:dyDescent="0.25">
      <c r="A101" s="1009" t="s">
        <v>180</v>
      </c>
      <c r="B101" s="1010"/>
      <c r="C101" s="1011" t="s">
        <v>0</v>
      </c>
      <c r="D101" s="1014" t="s">
        <v>1</v>
      </c>
      <c r="E101" s="1014" t="s">
        <v>17</v>
      </c>
      <c r="F101" s="1000" t="s">
        <v>485</v>
      </c>
      <c r="G101" s="1001"/>
      <c r="H101" s="1001"/>
      <c r="I101" s="1001"/>
      <c r="J101" s="1002"/>
    </row>
    <row r="102" spans="1:10" ht="24.75" customHeight="1" x14ac:dyDescent="0.25">
      <c r="A102" s="997" t="s">
        <v>20</v>
      </c>
      <c r="B102" s="1017" t="s">
        <v>21</v>
      </c>
      <c r="C102" s="1012"/>
      <c r="D102" s="1015"/>
      <c r="E102" s="1015"/>
      <c r="F102" s="1003" t="s">
        <v>2</v>
      </c>
      <c r="G102" s="1003" t="s">
        <v>22</v>
      </c>
      <c r="H102" s="934" t="s">
        <v>3</v>
      </c>
      <c r="I102" s="1005" t="s">
        <v>8</v>
      </c>
      <c r="J102" s="1007" t="s">
        <v>23</v>
      </c>
    </row>
    <row r="103" spans="1:10" ht="15" customHeight="1" x14ac:dyDescent="0.25">
      <c r="A103" s="998"/>
      <c r="B103" s="1018"/>
      <c r="C103" s="1013"/>
      <c r="D103" s="1016"/>
      <c r="E103" s="1016"/>
      <c r="F103" s="1004"/>
      <c r="G103" s="1004"/>
      <c r="H103" s="934" t="s">
        <v>24</v>
      </c>
      <c r="I103" s="1006"/>
      <c r="J103" s="1008"/>
    </row>
    <row r="104" spans="1:10" ht="24.75" customHeight="1" x14ac:dyDescent="0.3">
      <c r="A104" s="44">
        <v>1</v>
      </c>
      <c r="B104" s="607" t="s">
        <v>174</v>
      </c>
      <c r="C104" s="22">
        <v>2009</v>
      </c>
      <c r="D104" s="39" t="s">
        <v>5</v>
      </c>
      <c r="E104" s="506" t="s">
        <v>423</v>
      </c>
      <c r="F104" s="9" t="s">
        <v>434</v>
      </c>
      <c r="G104" s="593">
        <v>52</v>
      </c>
      <c r="H104" s="639">
        <f>((G104)*1000)/55</f>
        <v>945.4545454545455</v>
      </c>
      <c r="I104" s="227">
        <v>1</v>
      </c>
      <c r="J104" s="640" t="s">
        <v>405</v>
      </c>
    </row>
    <row r="105" spans="1:10" ht="15.75" customHeight="1" x14ac:dyDescent="0.3">
      <c r="A105" s="603">
        <v>2</v>
      </c>
      <c r="B105" s="608" t="s">
        <v>184</v>
      </c>
      <c r="C105" s="22">
        <v>2010</v>
      </c>
      <c r="D105" s="39" t="s">
        <v>5</v>
      </c>
      <c r="E105" s="506" t="s">
        <v>408</v>
      </c>
      <c r="F105" s="21" t="s">
        <v>435</v>
      </c>
      <c r="G105" s="593">
        <v>50</v>
      </c>
      <c r="H105" s="639">
        <f t="shared" ref="H105:H127" si="3">((G105)*1000)/55</f>
        <v>909.09090909090912</v>
      </c>
      <c r="I105" s="228">
        <v>2</v>
      </c>
      <c r="J105" s="7" t="s">
        <v>357</v>
      </c>
    </row>
    <row r="106" spans="1:10" ht="18.75" x14ac:dyDescent="0.3">
      <c r="A106" s="44">
        <v>3</v>
      </c>
      <c r="B106" s="607" t="s">
        <v>165</v>
      </c>
      <c r="C106" s="22">
        <v>2010</v>
      </c>
      <c r="D106" s="39" t="s">
        <v>5</v>
      </c>
      <c r="E106" s="506" t="s">
        <v>403</v>
      </c>
      <c r="F106" s="21" t="s">
        <v>435</v>
      </c>
      <c r="G106" s="593">
        <v>50</v>
      </c>
      <c r="H106" s="639">
        <f t="shared" si="3"/>
        <v>909.09090909090912</v>
      </c>
      <c r="I106" s="229">
        <v>3</v>
      </c>
      <c r="J106" s="7" t="s">
        <v>32</v>
      </c>
    </row>
    <row r="107" spans="1:10" ht="18.75" x14ac:dyDescent="0.3">
      <c r="A107" s="603">
        <v>4</v>
      </c>
      <c r="B107" s="608" t="s">
        <v>370</v>
      </c>
      <c r="C107" s="22">
        <v>2009</v>
      </c>
      <c r="D107" s="39" t="s">
        <v>5</v>
      </c>
      <c r="E107" s="506" t="s">
        <v>424</v>
      </c>
      <c r="F107" s="9" t="s">
        <v>435</v>
      </c>
      <c r="G107" s="593">
        <v>50</v>
      </c>
      <c r="H107" s="639">
        <f t="shared" si="3"/>
        <v>909.09090909090912</v>
      </c>
      <c r="I107" s="230">
        <v>4</v>
      </c>
      <c r="J107" s="371" t="s">
        <v>425</v>
      </c>
    </row>
    <row r="108" spans="1:10" ht="18.75" x14ac:dyDescent="0.3">
      <c r="A108" s="44">
        <v>5</v>
      </c>
      <c r="B108" s="607" t="s">
        <v>369</v>
      </c>
      <c r="C108" s="210">
        <v>2009</v>
      </c>
      <c r="D108" s="39" t="s">
        <v>5</v>
      </c>
      <c r="E108" s="506" t="s">
        <v>418</v>
      </c>
      <c r="F108" s="21" t="s">
        <v>509</v>
      </c>
      <c r="G108" s="593">
        <v>47</v>
      </c>
      <c r="H108" s="639">
        <f>((G108)*1000)/55</f>
        <v>854.5454545454545</v>
      </c>
      <c r="I108" s="488">
        <v>5</v>
      </c>
      <c r="J108" s="873" t="s">
        <v>507</v>
      </c>
    </row>
    <row r="109" spans="1:10" ht="18.75" x14ac:dyDescent="0.3">
      <c r="A109" s="603">
        <v>6</v>
      </c>
      <c r="B109" s="608" t="s">
        <v>366</v>
      </c>
      <c r="C109" s="22">
        <v>2010</v>
      </c>
      <c r="D109" s="39" t="s">
        <v>5</v>
      </c>
      <c r="E109" s="506" t="s">
        <v>426</v>
      </c>
      <c r="F109" s="21" t="s">
        <v>436</v>
      </c>
      <c r="G109" s="593">
        <v>45.5</v>
      </c>
      <c r="H109" s="639">
        <f t="shared" si="3"/>
        <v>827.27272727272725</v>
      </c>
      <c r="I109" s="489">
        <v>6</v>
      </c>
      <c r="J109" s="7" t="s">
        <v>111</v>
      </c>
    </row>
    <row r="110" spans="1:10" ht="18.75" x14ac:dyDescent="0.3">
      <c r="A110" s="44">
        <v>7</v>
      </c>
      <c r="B110" s="993" t="s">
        <v>457</v>
      </c>
      <c r="C110" s="616">
        <v>2009</v>
      </c>
      <c r="D110" s="39" t="s">
        <v>5</v>
      </c>
      <c r="E110" s="506" t="s">
        <v>398</v>
      </c>
      <c r="F110" s="21" t="s">
        <v>437</v>
      </c>
      <c r="G110" s="593">
        <v>45</v>
      </c>
      <c r="H110" s="639">
        <f t="shared" si="3"/>
        <v>818.18181818181813</v>
      </c>
      <c r="I110" s="489">
        <v>7</v>
      </c>
      <c r="J110" s="7" t="s">
        <v>367</v>
      </c>
    </row>
    <row r="111" spans="1:10" ht="22.5" customHeight="1" x14ac:dyDescent="0.3">
      <c r="A111" s="44">
        <v>8</v>
      </c>
      <c r="B111" s="608" t="s">
        <v>373</v>
      </c>
      <c r="C111" s="22" t="s">
        <v>51</v>
      </c>
      <c r="D111" s="39" t="s">
        <v>5</v>
      </c>
      <c r="E111" s="506" t="s">
        <v>15</v>
      </c>
      <c r="F111" s="421" t="s">
        <v>281</v>
      </c>
      <c r="G111" s="593">
        <v>45</v>
      </c>
      <c r="H111" s="639">
        <f>((G111)*1000)/55</f>
        <v>818.18181818181813</v>
      </c>
      <c r="I111" s="874" t="s">
        <v>510</v>
      </c>
      <c r="J111" s="875" t="s">
        <v>511</v>
      </c>
    </row>
    <row r="112" spans="1:10" ht="15" customHeight="1" x14ac:dyDescent="0.3">
      <c r="A112" s="745">
        <v>9</v>
      </c>
      <c r="B112" s="607" t="s">
        <v>475</v>
      </c>
      <c r="C112" s="876">
        <v>2010</v>
      </c>
      <c r="D112" s="52" t="s">
        <v>5</v>
      </c>
      <c r="E112" s="515" t="s">
        <v>398</v>
      </c>
      <c r="F112" s="49" t="s">
        <v>437</v>
      </c>
      <c r="G112" s="755">
        <v>45</v>
      </c>
      <c r="H112" s="751">
        <f t="shared" si="3"/>
        <v>818.18181818181813</v>
      </c>
      <c r="I112" s="874" t="s">
        <v>510</v>
      </c>
      <c r="J112" s="724" t="s">
        <v>368</v>
      </c>
    </row>
    <row r="113" spans="1:11" ht="16.5" customHeight="1" x14ac:dyDescent="0.3">
      <c r="A113" s="44">
        <v>10</v>
      </c>
      <c r="B113" s="608" t="s">
        <v>371</v>
      </c>
      <c r="C113" s="22">
        <v>2010</v>
      </c>
      <c r="D113" s="39" t="s">
        <v>5</v>
      </c>
      <c r="E113" s="506" t="s">
        <v>413</v>
      </c>
      <c r="F113" s="21" t="s">
        <v>438</v>
      </c>
      <c r="G113" s="755">
        <v>44</v>
      </c>
      <c r="H113" s="639">
        <f>((G113)*1000)/55</f>
        <v>800</v>
      </c>
      <c r="I113" s="877" t="s">
        <v>512</v>
      </c>
      <c r="J113" s="592" t="s">
        <v>229</v>
      </c>
    </row>
    <row r="114" spans="1:11" ht="16.5" customHeight="1" x14ac:dyDescent="0.3">
      <c r="A114" s="44">
        <v>11</v>
      </c>
      <c r="B114" s="607" t="s">
        <v>372</v>
      </c>
      <c r="C114" s="22">
        <v>2009</v>
      </c>
      <c r="D114" s="39" t="s">
        <v>5</v>
      </c>
      <c r="E114" s="506" t="s">
        <v>401</v>
      </c>
      <c r="F114" s="21" t="s">
        <v>438</v>
      </c>
      <c r="G114" s="593">
        <v>44</v>
      </c>
      <c r="H114" s="639">
        <f>((G114)*1000)/55</f>
        <v>800</v>
      </c>
      <c r="I114" s="877" t="s">
        <v>512</v>
      </c>
      <c r="J114" s="7" t="s">
        <v>361</v>
      </c>
    </row>
    <row r="115" spans="1:11" ht="16.5" customHeight="1" thickBot="1" x14ac:dyDescent="0.35">
      <c r="A115" s="732">
        <v>12</v>
      </c>
      <c r="B115" s="878" t="s">
        <v>187</v>
      </c>
      <c r="C115" s="40">
        <v>2009</v>
      </c>
      <c r="D115" s="55" t="s">
        <v>5</v>
      </c>
      <c r="E115" s="752" t="s">
        <v>415</v>
      </c>
      <c r="F115" s="879" t="s">
        <v>438</v>
      </c>
      <c r="G115" s="760">
        <v>44</v>
      </c>
      <c r="H115" s="753">
        <f>((G115)*1000)/55</f>
        <v>800</v>
      </c>
      <c r="I115" s="994" t="s">
        <v>512</v>
      </c>
      <c r="J115" s="880" t="s">
        <v>229</v>
      </c>
    </row>
    <row r="116" spans="1:11" ht="16.5" customHeight="1" thickTop="1" x14ac:dyDescent="0.3">
      <c r="A116" s="745">
        <v>13</v>
      </c>
      <c r="B116" s="608" t="s">
        <v>427</v>
      </c>
      <c r="C116" s="881">
        <v>2010</v>
      </c>
      <c r="D116" s="52" t="s">
        <v>5</v>
      </c>
      <c r="E116" s="515" t="s">
        <v>428</v>
      </c>
      <c r="F116" s="49" t="s">
        <v>439</v>
      </c>
      <c r="G116" s="755">
        <v>43</v>
      </c>
      <c r="H116" s="751">
        <f t="shared" si="3"/>
        <v>781.81818181818187</v>
      </c>
      <c r="I116" s="762">
        <v>13</v>
      </c>
      <c r="J116" s="710" t="s">
        <v>52</v>
      </c>
    </row>
    <row r="117" spans="1:11" ht="16.5" customHeight="1" x14ac:dyDescent="0.3">
      <c r="A117" s="44">
        <v>14</v>
      </c>
      <c r="B117" s="607" t="s">
        <v>476</v>
      </c>
      <c r="C117" s="784" t="s">
        <v>51</v>
      </c>
      <c r="D117" s="39" t="s">
        <v>5</v>
      </c>
      <c r="E117" s="506" t="s">
        <v>14</v>
      </c>
      <c r="F117" s="32" t="s">
        <v>284</v>
      </c>
      <c r="G117" s="593">
        <v>41.5</v>
      </c>
      <c r="H117" s="639">
        <f t="shared" si="3"/>
        <v>754.5454545454545</v>
      </c>
      <c r="I117" s="763">
        <v>14</v>
      </c>
      <c r="J117" s="285" t="s">
        <v>374</v>
      </c>
    </row>
    <row r="118" spans="1:11" ht="16.5" customHeight="1" x14ac:dyDescent="0.3">
      <c r="A118" s="44">
        <v>17</v>
      </c>
      <c r="B118" s="608" t="s">
        <v>429</v>
      </c>
      <c r="C118" s="784">
        <v>2009</v>
      </c>
      <c r="D118" s="39" t="s">
        <v>5</v>
      </c>
      <c r="E118" s="506" t="s">
        <v>412</v>
      </c>
      <c r="F118" s="21" t="s">
        <v>440</v>
      </c>
      <c r="G118" s="593">
        <v>41</v>
      </c>
      <c r="H118" s="639">
        <f t="shared" si="3"/>
        <v>745.4545454545455</v>
      </c>
      <c r="I118" s="763">
        <v>15</v>
      </c>
      <c r="J118" s="285" t="s">
        <v>52</v>
      </c>
    </row>
    <row r="119" spans="1:11" ht="16.5" customHeight="1" x14ac:dyDescent="0.3">
      <c r="A119" s="44">
        <v>18</v>
      </c>
      <c r="B119" s="607" t="s">
        <v>243</v>
      </c>
      <c r="C119" s="784">
        <v>2010</v>
      </c>
      <c r="D119" s="39" t="s">
        <v>5</v>
      </c>
      <c r="E119" s="506" t="s">
        <v>413</v>
      </c>
      <c r="F119" s="21" t="s">
        <v>441</v>
      </c>
      <c r="G119" s="593">
        <v>40</v>
      </c>
      <c r="H119" s="639">
        <f t="shared" si="3"/>
        <v>727.27272727272725</v>
      </c>
      <c r="I119" s="763">
        <v>16</v>
      </c>
      <c r="J119" s="285" t="s">
        <v>221</v>
      </c>
    </row>
    <row r="120" spans="1:11" ht="16.5" customHeight="1" x14ac:dyDescent="0.3">
      <c r="A120" s="44">
        <v>19</v>
      </c>
      <c r="B120" s="608" t="s">
        <v>171</v>
      </c>
      <c r="C120" s="784">
        <v>2010</v>
      </c>
      <c r="D120" s="39" t="s">
        <v>5</v>
      </c>
      <c r="E120" s="506" t="s">
        <v>403</v>
      </c>
      <c r="F120" s="21" t="s">
        <v>441</v>
      </c>
      <c r="G120" s="593">
        <v>40</v>
      </c>
      <c r="H120" s="639">
        <f t="shared" si="3"/>
        <v>727.27272727272725</v>
      </c>
      <c r="I120" s="763">
        <v>17</v>
      </c>
      <c r="J120" s="722" t="s">
        <v>404</v>
      </c>
    </row>
    <row r="121" spans="1:11" ht="16.5" customHeight="1" x14ac:dyDescent="0.25">
      <c r="A121" s="44">
        <v>20</v>
      </c>
      <c r="B121" s="253" t="s">
        <v>158</v>
      </c>
      <c r="C121" s="784">
        <v>2011</v>
      </c>
      <c r="D121" s="234" t="s">
        <v>5</v>
      </c>
      <c r="E121" s="514" t="s">
        <v>9</v>
      </c>
      <c r="F121" s="641" t="s">
        <v>273</v>
      </c>
      <c r="G121" s="593">
        <v>38</v>
      </c>
      <c r="H121" s="639">
        <f t="shared" si="3"/>
        <v>690.90909090909088</v>
      </c>
      <c r="I121" s="639"/>
      <c r="J121" s="627"/>
    </row>
    <row r="122" spans="1:11" ht="16.5" customHeight="1" x14ac:dyDescent="0.25">
      <c r="A122" s="44">
        <v>21</v>
      </c>
      <c r="B122" s="253" t="s">
        <v>200</v>
      </c>
      <c r="C122" s="784">
        <v>2011</v>
      </c>
      <c r="D122" s="234" t="s">
        <v>5</v>
      </c>
      <c r="E122" s="514" t="s">
        <v>9</v>
      </c>
      <c r="F122" s="883" t="s">
        <v>527</v>
      </c>
      <c r="G122" s="884">
        <v>34.5</v>
      </c>
      <c r="H122" s="639">
        <f>((G122)*1000)/55</f>
        <v>627.27272727272725</v>
      </c>
      <c r="I122" s="639"/>
      <c r="J122" s="617"/>
    </row>
    <row r="123" spans="1:11" ht="16.5" customHeight="1" x14ac:dyDescent="0.25">
      <c r="A123" s="44">
        <v>22</v>
      </c>
      <c r="B123" s="253" t="s">
        <v>295</v>
      </c>
      <c r="C123" s="784">
        <v>2009</v>
      </c>
      <c r="D123" s="936" t="s">
        <v>5</v>
      </c>
      <c r="E123" s="514" t="s">
        <v>9</v>
      </c>
      <c r="F123" s="508" t="s">
        <v>293</v>
      </c>
      <c r="G123" s="507">
        <v>32</v>
      </c>
      <c r="H123" s="639">
        <f>((G123)*1000)/55</f>
        <v>581.81818181818187</v>
      </c>
      <c r="I123" s="882">
        <v>33</v>
      </c>
      <c r="K123" s="617"/>
    </row>
    <row r="124" spans="1:11" ht="16.5" customHeight="1" x14ac:dyDescent="0.25">
      <c r="A124" s="44">
        <v>23</v>
      </c>
      <c r="B124" s="253" t="s">
        <v>160</v>
      </c>
      <c r="C124" s="784">
        <v>2012</v>
      </c>
      <c r="D124" s="936" t="s">
        <v>6</v>
      </c>
      <c r="E124" s="514" t="s">
        <v>9</v>
      </c>
      <c r="F124" s="510" t="s">
        <v>375</v>
      </c>
      <c r="G124" s="1114">
        <v>12</v>
      </c>
      <c r="H124" s="639">
        <f t="shared" si="3"/>
        <v>218.18181818181819</v>
      </c>
      <c r="I124" s="639"/>
      <c r="J124" s="617"/>
    </row>
    <row r="125" spans="1:11" ht="16.5" customHeight="1" x14ac:dyDescent="0.25">
      <c r="A125" s="44">
        <v>24</v>
      </c>
      <c r="B125" s="253" t="s">
        <v>199</v>
      </c>
      <c r="C125" s="784">
        <v>2013</v>
      </c>
      <c r="D125" s="493" t="s">
        <v>6</v>
      </c>
      <c r="E125" s="514" t="s">
        <v>9</v>
      </c>
      <c r="F125" s="510" t="s">
        <v>375</v>
      </c>
      <c r="G125" s="1114">
        <v>12</v>
      </c>
      <c r="H125" s="639">
        <f t="shared" si="3"/>
        <v>218.18181818181819</v>
      </c>
      <c r="I125" s="639"/>
      <c r="J125" s="617"/>
    </row>
    <row r="126" spans="1:11" ht="16.5" customHeight="1" x14ac:dyDescent="0.25">
      <c r="A126" s="44">
        <v>25</v>
      </c>
      <c r="B126" s="253" t="s">
        <v>195</v>
      </c>
      <c r="C126" s="784">
        <v>2014</v>
      </c>
      <c r="D126" s="936" t="s">
        <v>7</v>
      </c>
      <c r="E126" s="514" t="s">
        <v>9</v>
      </c>
      <c r="F126" s="510" t="s">
        <v>375</v>
      </c>
      <c r="G126" s="1114">
        <v>12</v>
      </c>
      <c r="H126" s="639">
        <f t="shared" si="3"/>
        <v>218.18181818181819</v>
      </c>
      <c r="I126" s="639"/>
      <c r="J126" s="617"/>
    </row>
    <row r="127" spans="1:11" ht="16.5" customHeight="1" x14ac:dyDescent="0.25">
      <c r="A127" s="44">
        <v>26</v>
      </c>
      <c r="B127" s="253" t="s">
        <v>197</v>
      </c>
      <c r="C127" s="938">
        <v>2014</v>
      </c>
      <c r="D127" s="939" t="s">
        <v>7</v>
      </c>
      <c r="E127" s="490" t="s">
        <v>9</v>
      </c>
      <c r="F127" s="510" t="s">
        <v>533</v>
      </c>
      <c r="G127" s="1114">
        <v>12</v>
      </c>
      <c r="H127" s="639">
        <f t="shared" si="3"/>
        <v>218.18181818181819</v>
      </c>
      <c r="I127" s="11"/>
      <c r="J127" s="519" t="s">
        <v>496</v>
      </c>
    </row>
    <row r="128" spans="1:11" ht="16.5" customHeight="1" x14ac:dyDescent="0.25">
      <c r="A128" s="19"/>
      <c r="B128" s="610"/>
      <c r="C128" s="78"/>
      <c r="D128" s="78"/>
      <c r="E128" s="24"/>
      <c r="F128" s="25"/>
      <c r="G128" s="25"/>
      <c r="H128"/>
      <c r="I128" s="618"/>
      <c r="J128" s="503"/>
    </row>
    <row r="129" spans="1:10" ht="16.5" customHeight="1" x14ac:dyDescent="0.25">
      <c r="A129" s="633" t="s">
        <v>64</v>
      </c>
      <c r="B129" s="504" t="s">
        <v>38</v>
      </c>
      <c r="C129" s="18"/>
      <c r="D129" s="24"/>
      <c r="E129" s="634"/>
      <c r="F129" s="635"/>
      <c r="G129" s="635"/>
      <c r="H129" s="636"/>
      <c r="I129" s="637"/>
      <c r="J129" s="885"/>
    </row>
    <row r="130" spans="1:10" ht="16.5" customHeight="1" x14ac:dyDescent="0.25">
      <c r="A130" s="633" t="s">
        <v>422</v>
      </c>
      <c r="B130" s="1" t="s">
        <v>535</v>
      </c>
      <c r="C130" s="931"/>
      <c r="D130" s="931"/>
      <c r="E130" s="931"/>
      <c r="F130" s="931"/>
      <c r="G130" s="931"/>
      <c r="H130" s="931"/>
      <c r="I130" s="931"/>
      <c r="J130" s="885"/>
    </row>
    <row r="131" spans="1:10" ht="16.5" customHeight="1" x14ac:dyDescent="0.25">
      <c r="A131" s="611"/>
      <c r="B131" s="931"/>
      <c r="C131" s="931"/>
      <c r="D131" s="931"/>
      <c r="E131" s="931"/>
      <c r="F131" s="931"/>
      <c r="G131" s="931"/>
      <c r="H131" s="931"/>
      <c r="I131" s="931"/>
      <c r="J131" s="504"/>
    </row>
    <row r="132" spans="1:10" ht="16.5" customHeight="1" x14ac:dyDescent="0.25">
      <c r="A132" s="996" t="s">
        <v>39</v>
      </c>
      <c r="B132" s="996"/>
      <c r="C132" s="996"/>
      <c r="D132" s="996"/>
      <c r="E132" s="996"/>
      <c r="F132" s="996"/>
      <c r="G132" s="996"/>
      <c r="H132" s="996"/>
      <c r="I132" s="996"/>
      <c r="J132" s="996"/>
    </row>
    <row r="133" spans="1:10" ht="16.5" customHeight="1" x14ac:dyDescent="0.25">
      <c r="A133" s="996"/>
      <c r="B133" s="996"/>
      <c r="C133" s="996"/>
      <c r="D133" s="996"/>
      <c r="E133" s="996"/>
      <c r="F133" s="996"/>
      <c r="G133" s="996"/>
      <c r="H133" s="996"/>
      <c r="I133" s="996"/>
      <c r="J133" s="996"/>
    </row>
    <row r="134" spans="1:10" ht="16.5" customHeight="1" x14ac:dyDescent="0.25">
      <c r="A134" s="611"/>
      <c r="B134" s="1113"/>
      <c r="C134" s="1113"/>
      <c r="D134" s="1113"/>
      <c r="E134" s="1113"/>
      <c r="F134" s="1113"/>
      <c r="G134" s="1113"/>
      <c r="H134" s="1113"/>
      <c r="I134" s="1113"/>
      <c r="J134" s="1113"/>
    </row>
    <row r="135" spans="1:10" ht="16.5" customHeight="1" x14ac:dyDescent="0.25">
      <c r="A135" s="611"/>
      <c r="B135" s="1113"/>
      <c r="C135" s="1113"/>
      <c r="D135" s="1113"/>
      <c r="E135" s="1113"/>
      <c r="F135" s="1113"/>
      <c r="G135" s="1113"/>
      <c r="H135" s="1113"/>
      <c r="I135" s="1113"/>
      <c r="J135" s="1113"/>
    </row>
    <row r="136" spans="1:10" ht="16.5" customHeight="1" x14ac:dyDescent="0.25">
      <c r="A136" s="611"/>
      <c r="B136" s="1113"/>
      <c r="C136" s="1113"/>
      <c r="D136" s="1113"/>
      <c r="E136" s="1113"/>
      <c r="F136" s="1113"/>
      <c r="G136" s="1113"/>
      <c r="H136" s="1113"/>
      <c r="I136" s="1113"/>
      <c r="J136" s="1113"/>
    </row>
    <row r="137" spans="1:10" ht="16.5" customHeight="1" x14ac:dyDescent="0.25">
      <c r="A137" s="611"/>
      <c r="B137" s="619"/>
      <c r="C137" s="4"/>
      <c r="D137" s="4"/>
      <c r="E137" s="4"/>
      <c r="F137" s="3"/>
      <c r="G137" s="3"/>
      <c r="H137" s="3"/>
      <c r="I137" s="252"/>
      <c r="J137" s="504"/>
    </row>
    <row r="138" spans="1:10" ht="16.5" customHeight="1" x14ac:dyDescent="0.25">
      <c r="A138" s="609"/>
      <c r="B138" s="620"/>
      <c r="C138" s="144"/>
      <c r="D138" s="144"/>
      <c r="E138" s="144"/>
      <c r="F138" s="17"/>
      <c r="G138" s="17"/>
      <c r="H138" s="17"/>
      <c r="I138" s="614"/>
      <c r="J138" s="504"/>
    </row>
    <row r="139" spans="1:10" ht="16.5" customHeight="1" x14ac:dyDescent="0.25">
      <c r="A139" s="609"/>
      <c r="B139" s="620"/>
      <c r="C139" s="144"/>
      <c r="D139" s="144"/>
      <c r="E139" s="144"/>
      <c r="F139" s="17"/>
      <c r="G139" s="17"/>
      <c r="H139" s="17"/>
      <c r="I139" s="614"/>
      <c r="J139" s="504"/>
    </row>
    <row r="140" spans="1:10" ht="16.5" x14ac:dyDescent="0.25">
      <c r="A140" s="609"/>
      <c r="B140" s="620"/>
      <c r="C140" s="144"/>
      <c r="D140" s="144"/>
      <c r="E140" s="144"/>
      <c r="F140" s="17"/>
      <c r="G140" s="17"/>
      <c r="H140" s="17"/>
      <c r="I140" s="614"/>
      <c r="J140" s="504"/>
    </row>
    <row r="141" spans="1:10" ht="16.5" x14ac:dyDescent="0.25">
      <c r="A141" s="609"/>
      <c r="B141" s="620"/>
      <c r="C141" s="144"/>
      <c r="D141" s="144"/>
      <c r="E141" s="144"/>
      <c r="F141" s="17"/>
      <c r="G141" s="17"/>
      <c r="H141" s="17"/>
      <c r="I141" s="614"/>
      <c r="J141" s="504"/>
    </row>
    <row r="142" spans="1:10" ht="16.5" x14ac:dyDescent="0.25">
      <c r="A142" s="611"/>
      <c r="B142" s="619"/>
      <c r="C142" s="4"/>
      <c r="D142" s="4"/>
      <c r="E142" s="4"/>
      <c r="F142" s="3"/>
      <c r="G142" s="3"/>
      <c r="H142" s="3"/>
      <c r="I142" s="252"/>
      <c r="J142" s="504"/>
    </row>
    <row r="143" spans="1:10" ht="15" customHeight="1" x14ac:dyDescent="0.25">
      <c r="A143" s="611"/>
      <c r="B143" s="619"/>
      <c r="C143" s="4"/>
      <c r="D143" s="4"/>
      <c r="E143" s="4"/>
      <c r="F143" s="3"/>
      <c r="G143" s="3"/>
      <c r="H143" s="3"/>
      <c r="I143" s="252"/>
      <c r="J143" s="504"/>
    </row>
    <row r="144" spans="1:10" ht="15" customHeight="1" x14ac:dyDescent="0.25">
      <c r="A144" s="609"/>
      <c r="B144" s="620"/>
      <c r="C144" s="144"/>
      <c r="D144" s="144"/>
      <c r="E144" s="144"/>
      <c r="F144" s="17"/>
      <c r="G144" s="17"/>
      <c r="H144" s="17"/>
      <c r="I144" s="614"/>
      <c r="J144" s="504"/>
    </row>
    <row r="145" spans="1:10" x14ac:dyDescent="0.25">
      <c r="A145" s="999" t="s">
        <v>18</v>
      </c>
      <c r="B145" s="999"/>
      <c r="C145" s="999"/>
      <c r="D145" s="999"/>
      <c r="E145" s="999"/>
      <c r="F145" s="999"/>
      <c r="G145" s="999"/>
      <c r="H145" s="999"/>
      <c r="I145" s="999"/>
      <c r="J145" s="999"/>
    </row>
    <row r="146" spans="1:10" x14ac:dyDescent="0.25">
      <c r="A146" s="999" t="s">
        <v>506</v>
      </c>
      <c r="B146" s="999"/>
      <c r="C146" s="999"/>
      <c r="D146" s="999"/>
      <c r="E146" s="999"/>
      <c r="F146" s="999"/>
      <c r="G146" s="999"/>
      <c r="H146" s="999"/>
      <c r="I146" s="999"/>
      <c r="J146" s="999"/>
    </row>
    <row r="147" spans="1:10" x14ac:dyDescent="0.25">
      <c r="A147" s="999" t="s">
        <v>19</v>
      </c>
      <c r="B147" s="999"/>
      <c r="C147" s="999"/>
      <c r="D147" s="999"/>
      <c r="E147" s="999"/>
      <c r="F147" s="999"/>
      <c r="G147" s="999"/>
      <c r="H147" s="999"/>
      <c r="I147" s="999"/>
      <c r="J147" s="999"/>
    </row>
    <row r="148" spans="1:10" ht="16.5" x14ac:dyDescent="0.25">
      <c r="A148" s="17"/>
      <c r="B148" s="612"/>
      <c r="C148" s="483"/>
      <c r="D148" s="26"/>
      <c r="E148" s="512" t="s">
        <v>201</v>
      </c>
      <c r="F148" s="3"/>
      <c r="G148" s="3"/>
      <c r="H148" s="3"/>
      <c r="I148" s="3"/>
      <c r="J148" s="5"/>
    </row>
    <row r="149" spans="1:10" ht="15" x14ac:dyDescent="0.25">
      <c r="A149" s="1009" t="s">
        <v>201</v>
      </c>
      <c r="B149" s="1010"/>
      <c r="C149" s="1011" t="s">
        <v>0</v>
      </c>
      <c r="D149" s="1014" t="s">
        <v>1</v>
      </c>
      <c r="E149" s="1014" t="s">
        <v>17</v>
      </c>
      <c r="F149" s="1000" t="s">
        <v>485</v>
      </c>
      <c r="G149" s="1001"/>
      <c r="H149" s="1001"/>
      <c r="I149" s="1001"/>
      <c r="J149" s="1002"/>
    </row>
    <row r="150" spans="1:10" ht="24.75" customHeight="1" x14ac:dyDescent="0.25">
      <c r="A150" s="932" t="s">
        <v>20</v>
      </c>
      <c r="B150" s="1017" t="s">
        <v>21</v>
      </c>
      <c r="C150" s="1012"/>
      <c r="D150" s="1015"/>
      <c r="E150" s="1015"/>
      <c r="F150" s="1003" t="s">
        <v>2</v>
      </c>
      <c r="G150" s="1003" t="s">
        <v>22</v>
      </c>
      <c r="H150" s="934" t="s">
        <v>3</v>
      </c>
      <c r="I150" s="1005" t="s">
        <v>8</v>
      </c>
      <c r="J150" s="1007" t="s">
        <v>23</v>
      </c>
    </row>
    <row r="151" spans="1:10" ht="15" customHeight="1" x14ac:dyDescent="0.25">
      <c r="A151" s="932"/>
      <c r="B151" s="1018"/>
      <c r="C151" s="1013"/>
      <c r="D151" s="1016"/>
      <c r="E151" s="1016"/>
      <c r="F151" s="1004"/>
      <c r="G151" s="1004"/>
      <c r="H151" s="934" t="s">
        <v>24</v>
      </c>
      <c r="I151" s="1006"/>
      <c r="J151" s="1008"/>
    </row>
    <row r="152" spans="1:10" ht="16.5" x14ac:dyDescent="0.25">
      <c r="A152" s="44">
        <v>1</v>
      </c>
      <c r="B152" s="886" t="s">
        <v>208</v>
      </c>
      <c r="C152" s="793">
        <v>2012</v>
      </c>
      <c r="D152" s="123" t="s">
        <v>6</v>
      </c>
      <c r="E152" s="22" t="s">
        <v>418</v>
      </c>
      <c r="F152" s="891" t="s">
        <v>514</v>
      </c>
      <c r="G152" s="1115">
        <v>55</v>
      </c>
      <c r="H152" s="124">
        <f>((G152)*1000)/56</f>
        <v>982.14285714285711</v>
      </c>
      <c r="I152" s="740" t="s">
        <v>515</v>
      </c>
      <c r="J152" s="847" t="s">
        <v>516</v>
      </c>
    </row>
    <row r="153" spans="1:10" ht="17.25" thickBot="1" x14ac:dyDescent="0.3">
      <c r="A153" s="603">
        <v>2</v>
      </c>
      <c r="B153" s="887" t="s">
        <v>478</v>
      </c>
      <c r="C153" s="793">
        <v>2013</v>
      </c>
      <c r="D153" s="493" t="s">
        <v>6</v>
      </c>
      <c r="E153" s="22" t="s">
        <v>398</v>
      </c>
      <c r="F153" s="891" t="s">
        <v>517</v>
      </c>
      <c r="G153" s="1116">
        <v>53</v>
      </c>
      <c r="H153" s="124">
        <f t="shared" ref="H153:H171" si="4">((G153)*1000)/56</f>
        <v>946.42857142857144</v>
      </c>
      <c r="I153" s="741">
        <v>2</v>
      </c>
      <c r="J153" s="642" t="s">
        <v>507</v>
      </c>
    </row>
    <row r="154" spans="1:10" ht="16.5" x14ac:dyDescent="0.25">
      <c r="A154" s="44">
        <v>3</v>
      </c>
      <c r="B154" s="887" t="s">
        <v>377</v>
      </c>
      <c r="C154" s="678"/>
      <c r="D154" s="123" t="s">
        <v>6</v>
      </c>
      <c r="E154" s="22" t="s">
        <v>431</v>
      </c>
      <c r="F154" s="891" t="s">
        <v>518</v>
      </c>
      <c r="G154" s="1116">
        <v>52.5</v>
      </c>
      <c r="H154" s="124">
        <f t="shared" si="4"/>
        <v>937.5</v>
      </c>
      <c r="I154" s="742">
        <v>3</v>
      </c>
      <c r="J154" s="642" t="s">
        <v>507</v>
      </c>
    </row>
    <row r="155" spans="1:10" ht="17.25" thickBot="1" x14ac:dyDescent="0.3">
      <c r="A155" s="44">
        <v>4</v>
      </c>
      <c r="B155" s="886" t="s">
        <v>252</v>
      </c>
      <c r="C155" s="793">
        <v>2012</v>
      </c>
      <c r="D155" s="123" t="s">
        <v>6</v>
      </c>
      <c r="E155" s="22" t="s">
        <v>430</v>
      </c>
      <c r="F155" s="32" t="s">
        <v>433</v>
      </c>
      <c r="G155" s="1116">
        <v>52</v>
      </c>
      <c r="H155" s="124">
        <f>((G155)*1000)/56</f>
        <v>928.57142857142856</v>
      </c>
      <c r="I155" s="230">
        <v>4</v>
      </c>
      <c r="J155" s="285" t="s">
        <v>62</v>
      </c>
    </row>
    <row r="156" spans="1:10" ht="16.5" x14ac:dyDescent="0.25">
      <c r="A156" s="44">
        <v>5</v>
      </c>
      <c r="B156" s="887" t="s">
        <v>378</v>
      </c>
      <c r="C156" s="678"/>
      <c r="D156" s="123" t="s">
        <v>6</v>
      </c>
      <c r="E156" s="22" t="s">
        <v>412</v>
      </c>
      <c r="F156" s="32" t="s">
        <v>442</v>
      </c>
      <c r="G156" s="1116">
        <v>47.5</v>
      </c>
      <c r="H156" s="124">
        <f t="shared" si="4"/>
        <v>848.21428571428567</v>
      </c>
      <c r="I156" s="743">
        <v>5</v>
      </c>
      <c r="J156" s="285" t="s">
        <v>245</v>
      </c>
    </row>
    <row r="157" spans="1:10" ht="16.5" x14ac:dyDescent="0.25">
      <c r="A157" s="44">
        <v>6</v>
      </c>
      <c r="B157" s="887" t="s">
        <v>189</v>
      </c>
      <c r="C157" s="793">
        <v>2012</v>
      </c>
      <c r="D157" s="123" t="s">
        <v>6</v>
      </c>
      <c r="E157" s="22" t="s">
        <v>415</v>
      </c>
      <c r="F157" s="32" t="s">
        <v>443</v>
      </c>
      <c r="G157" s="1116">
        <v>46.5</v>
      </c>
      <c r="H157" s="124">
        <f t="shared" si="4"/>
        <v>830.35714285714289</v>
      </c>
      <c r="I157" s="744">
        <v>6</v>
      </c>
      <c r="J157" s="285" t="s">
        <v>190</v>
      </c>
    </row>
    <row r="158" spans="1:10" ht="16.5" x14ac:dyDescent="0.25">
      <c r="A158" s="44">
        <v>7</v>
      </c>
      <c r="B158" s="887" t="s">
        <v>257</v>
      </c>
      <c r="C158" s="793">
        <v>2014</v>
      </c>
      <c r="D158" s="493" t="s">
        <v>7</v>
      </c>
      <c r="E158" s="22" t="s">
        <v>432</v>
      </c>
      <c r="F158" s="892" t="s">
        <v>519</v>
      </c>
      <c r="G158" s="1117">
        <v>44</v>
      </c>
      <c r="H158" s="124">
        <f>((G158)*1000)/56</f>
        <v>785.71428571428567</v>
      </c>
      <c r="I158" s="744" t="s">
        <v>520</v>
      </c>
      <c r="J158" s="847" t="s">
        <v>501</v>
      </c>
    </row>
    <row r="159" spans="1:10" ht="16.5" x14ac:dyDescent="0.25">
      <c r="A159" s="44">
        <v>8</v>
      </c>
      <c r="B159" s="886" t="s">
        <v>253</v>
      </c>
      <c r="C159" s="793">
        <v>2012</v>
      </c>
      <c r="D159" s="123" t="s">
        <v>6</v>
      </c>
      <c r="E159" s="22" t="s">
        <v>418</v>
      </c>
      <c r="F159" s="791" t="s">
        <v>444</v>
      </c>
      <c r="G159" s="1116">
        <v>43</v>
      </c>
      <c r="H159" s="124">
        <f t="shared" si="4"/>
        <v>767.85714285714289</v>
      </c>
      <c r="I159" s="744">
        <v>8</v>
      </c>
      <c r="J159" s="642" t="s">
        <v>407</v>
      </c>
    </row>
    <row r="160" spans="1:10" ht="16.5" customHeight="1" x14ac:dyDescent="0.25">
      <c r="A160" s="44">
        <v>9</v>
      </c>
      <c r="B160" s="887" t="s">
        <v>379</v>
      </c>
      <c r="C160" s="793">
        <v>2012</v>
      </c>
      <c r="D160" s="123" t="s">
        <v>6</v>
      </c>
      <c r="E160" s="22" t="s">
        <v>412</v>
      </c>
      <c r="F160" s="32" t="s">
        <v>445</v>
      </c>
      <c r="G160" s="1116">
        <v>39</v>
      </c>
      <c r="H160" s="124">
        <f t="shared" si="4"/>
        <v>696.42857142857144</v>
      </c>
      <c r="I160" s="744">
        <v>9</v>
      </c>
      <c r="J160" s="285" t="s">
        <v>380</v>
      </c>
    </row>
    <row r="161" spans="1:57" s="30" customFormat="1" ht="16.5" customHeight="1" x14ac:dyDescent="0.25">
      <c r="A161" s="44">
        <v>10</v>
      </c>
      <c r="B161" s="887" t="s">
        <v>381</v>
      </c>
      <c r="C161" s="793">
        <v>2012</v>
      </c>
      <c r="D161" s="123" t="s">
        <v>6</v>
      </c>
      <c r="E161" s="22" t="s">
        <v>418</v>
      </c>
      <c r="F161" s="32" t="s">
        <v>301</v>
      </c>
      <c r="G161" s="1116">
        <v>38</v>
      </c>
      <c r="H161" s="124">
        <f t="shared" si="4"/>
        <v>678.57142857142856</v>
      </c>
      <c r="I161" s="744">
        <v>10</v>
      </c>
      <c r="J161" s="285" t="s">
        <v>45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1:57" ht="16.5" customHeight="1" x14ac:dyDescent="0.25">
      <c r="A162" s="44">
        <v>11</v>
      </c>
      <c r="B162" s="887" t="s">
        <v>213</v>
      </c>
      <c r="C162" s="793">
        <v>2012</v>
      </c>
      <c r="D162" s="123" t="s">
        <v>6</v>
      </c>
      <c r="E162" s="22" t="s">
        <v>67</v>
      </c>
      <c r="F162" s="32" t="s">
        <v>301</v>
      </c>
      <c r="G162" s="1116">
        <v>38</v>
      </c>
      <c r="H162" s="124">
        <f t="shared" si="4"/>
        <v>678.57142857142856</v>
      </c>
      <c r="I162" s="747" t="s">
        <v>469</v>
      </c>
      <c r="J162" s="285" t="s">
        <v>382</v>
      </c>
    </row>
    <row r="163" spans="1:57" ht="16.5" customHeight="1" x14ac:dyDescent="0.25">
      <c r="A163" s="44">
        <v>12</v>
      </c>
      <c r="B163" s="888" t="s">
        <v>383</v>
      </c>
      <c r="C163" s="938">
        <v>2012</v>
      </c>
      <c r="D163" s="939" t="s">
        <v>6</v>
      </c>
      <c r="E163" s="514" t="s">
        <v>9</v>
      </c>
      <c r="F163" s="517" t="s">
        <v>301</v>
      </c>
      <c r="G163" s="1118">
        <v>38</v>
      </c>
      <c r="H163" s="155">
        <f t="shared" si="4"/>
        <v>678.57142857142856</v>
      </c>
      <c r="I163" s="747" t="s">
        <v>469</v>
      </c>
      <c r="J163" s="716" t="s">
        <v>376</v>
      </c>
    </row>
    <row r="164" spans="1:57" ht="16.5" customHeight="1" thickBot="1" x14ac:dyDescent="0.3">
      <c r="A164" s="732">
        <v>13</v>
      </c>
      <c r="B164" s="893" t="s">
        <v>384</v>
      </c>
      <c r="C164" s="796">
        <v>2013</v>
      </c>
      <c r="D164" s="749" t="s">
        <v>6</v>
      </c>
      <c r="E164" s="535" t="s">
        <v>9</v>
      </c>
      <c r="F164" s="750" t="s">
        <v>301</v>
      </c>
      <c r="G164" s="1119">
        <v>38</v>
      </c>
      <c r="H164" s="156">
        <f t="shared" si="4"/>
        <v>678.57142857142856</v>
      </c>
      <c r="I164" s="748" t="s">
        <v>469</v>
      </c>
      <c r="J164" s="719" t="s">
        <v>362</v>
      </c>
    </row>
    <row r="165" spans="1:57" ht="16.5" customHeight="1" thickTop="1" x14ac:dyDescent="0.25">
      <c r="A165" s="745">
        <v>14</v>
      </c>
      <c r="B165" s="894" t="s">
        <v>385</v>
      </c>
      <c r="C165" s="792" t="s">
        <v>59</v>
      </c>
      <c r="D165" s="110" t="s">
        <v>6</v>
      </c>
      <c r="E165" s="37" t="s">
        <v>12</v>
      </c>
      <c r="F165" s="889" t="s">
        <v>521</v>
      </c>
      <c r="G165" s="1120">
        <v>37</v>
      </c>
      <c r="H165" s="157">
        <f>((G165)*1000)/56</f>
        <v>660.71428571428567</v>
      </c>
      <c r="I165" s="746">
        <v>14</v>
      </c>
      <c r="J165" s="710" t="s">
        <v>50</v>
      </c>
    </row>
    <row r="166" spans="1:57" ht="16.5" customHeight="1" x14ac:dyDescent="0.25">
      <c r="A166" s="44">
        <v>15</v>
      </c>
      <c r="B166" s="887" t="s">
        <v>479</v>
      </c>
      <c r="C166" s="895">
        <v>2013</v>
      </c>
      <c r="D166" s="493" t="s">
        <v>6</v>
      </c>
      <c r="E166" s="37" t="s">
        <v>408</v>
      </c>
      <c r="F166" s="889" t="s">
        <v>522</v>
      </c>
      <c r="G166" s="1121">
        <v>35.5</v>
      </c>
      <c r="H166" s="157">
        <f>((G166)*1000)/56</f>
        <v>633.92857142857144</v>
      </c>
      <c r="I166" s="790"/>
      <c r="J166" s="710" t="s">
        <v>480</v>
      </c>
    </row>
    <row r="167" spans="1:57" ht="16.5" customHeight="1" x14ac:dyDescent="0.25">
      <c r="A167" s="44">
        <v>16</v>
      </c>
      <c r="B167" s="887" t="s">
        <v>482</v>
      </c>
      <c r="C167" s="793" t="s">
        <v>59</v>
      </c>
      <c r="D167" s="123" t="s">
        <v>6</v>
      </c>
      <c r="E167" s="37" t="s">
        <v>28</v>
      </c>
      <c r="F167" s="516" t="s">
        <v>386</v>
      </c>
      <c r="G167" s="1116">
        <v>33</v>
      </c>
      <c r="H167" s="124">
        <f>((G167)*1000)/56</f>
        <v>589.28571428571433</v>
      </c>
      <c r="I167" s="720"/>
      <c r="J167" s="285" t="s">
        <v>335</v>
      </c>
    </row>
    <row r="168" spans="1:57" ht="16.5" customHeight="1" x14ac:dyDescent="0.25">
      <c r="A168" s="44">
        <v>17</v>
      </c>
      <c r="B168" s="888" t="s">
        <v>197</v>
      </c>
      <c r="C168" s="938">
        <v>2014</v>
      </c>
      <c r="D168" s="939" t="s">
        <v>7</v>
      </c>
      <c r="E168" s="490" t="s">
        <v>9</v>
      </c>
      <c r="F168" s="889" t="s">
        <v>523</v>
      </c>
      <c r="G168" s="1120">
        <v>33</v>
      </c>
      <c r="H168" s="124">
        <f>((G168)*1000)/56</f>
        <v>589.28571428571433</v>
      </c>
      <c r="I168" s="890" t="s">
        <v>513</v>
      </c>
      <c r="J168" s="519" t="s">
        <v>390</v>
      </c>
    </row>
    <row r="169" spans="1:57" ht="16.5" customHeight="1" x14ac:dyDescent="0.25">
      <c r="A169" s="44">
        <v>18</v>
      </c>
      <c r="B169" s="886" t="s">
        <v>210</v>
      </c>
      <c r="C169" s="895">
        <v>2013</v>
      </c>
      <c r="D169" s="493" t="s">
        <v>6</v>
      </c>
      <c r="E169" s="896" t="s">
        <v>44</v>
      </c>
      <c r="F169" s="516" t="s">
        <v>481</v>
      </c>
      <c r="G169" s="1116">
        <v>32</v>
      </c>
      <c r="H169" s="124">
        <f>((G169)*1000)/56</f>
        <v>571.42857142857144</v>
      </c>
      <c r="I169" s="897"/>
      <c r="J169" s="710" t="s">
        <v>483</v>
      </c>
    </row>
    <row r="170" spans="1:57" ht="16.5" customHeight="1" x14ac:dyDescent="0.25">
      <c r="A170" s="44">
        <v>19</v>
      </c>
      <c r="B170" s="888" t="s">
        <v>195</v>
      </c>
      <c r="C170" s="938">
        <v>2014</v>
      </c>
      <c r="D170" s="939" t="s">
        <v>7</v>
      </c>
      <c r="E170" s="490" t="s">
        <v>9</v>
      </c>
      <c r="F170" s="517" t="s">
        <v>305</v>
      </c>
      <c r="G170" s="1122">
        <v>31</v>
      </c>
      <c r="H170" s="124">
        <f t="shared" si="4"/>
        <v>553.57142857142856</v>
      </c>
      <c r="I170" s="621"/>
      <c r="J170" s="492" t="s">
        <v>362</v>
      </c>
    </row>
    <row r="171" spans="1:57" ht="16.5" customHeight="1" x14ac:dyDescent="0.25">
      <c r="A171" s="44">
        <v>20</v>
      </c>
      <c r="B171" s="887" t="s">
        <v>387</v>
      </c>
      <c r="C171" s="793" t="s">
        <v>57</v>
      </c>
      <c r="D171" s="493" t="s">
        <v>6</v>
      </c>
      <c r="E171" s="37" t="s">
        <v>48</v>
      </c>
      <c r="F171" s="32" t="s">
        <v>388</v>
      </c>
      <c r="G171" s="1116">
        <v>28.5</v>
      </c>
      <c r="H171" s="124">
        <f t="shared" si="4"/>
        <v>508.92857142857144</v>
      </c>
      <c r="I171" s="11"/>
      <c r="J171" s="518" t="s">
        <v>389</v>
      </c>
    </row>
    <row r="172" spans="1:57" ht="16.5" customHeight="1" x14ac:dyDescent="0.25">
      <c r="A172" s="44">
        <v>21</v>
      </c>
      <c r="B172" s="622" t="s">
        <v>307</v>
      </c>
      <c r="C172" s="938">
        <v>2013</v>
      </c>
      <c r="D172" s="493" t="s">
        <v>6</v>
      </c>
      <c r="E172" s="490" t="s">
        <v>9</v>
      </c>
      <c r="F172" s="520" t="s">
        <v>308</v>
      </c>
      <c r="G172" s="1122">
        <v>13</v>
      </c>
      <c r="H172" s="124">
        <f>((G172)*1000)/56</f>
        <v>232.14285714285714</v>
      </c>
      <c r="I172" s="11"/>
      <c r="J172" s="519" t="s">
        <v>391</v>
      </c>
    </row>
    <row r="173" spans="1:57" ht="16.5" customHeight="1" x14ac:dyDescent="0.25">
      <c r="A173" s="44">
        <v>22</v>
      </c>
      <c r="B173" s="622" t="s">
        <v>309</v>
      </c>
      <c r="C173" s="938">
        <v>2013</v>
      </c>
      <c r="D173" s="493" t="s">
        <v>6</v>
      </c>
      <c r="E173" s="490" t="s">
        <v>9</v>
      </c>
      <c r="F173" s="520" t="s">
        <v>308</v>
      </c>
      <c r="G173" s="1122">
        <v>13</v>
      </c>
      <c r="H173" s="124">
        <f>((G173)*1000)/56</f>
        <v>232.14285714285714</v>
      </c>
      <c r="I173" s="11"/>
      <c r="J173" s="521" t="s">
        <v>392</v>
      </c>
    </row>
    <row r="175" spans="1:57" ht="16.5" x14ac:dyDescent="0.25">
      <c r="A175" s="611"/>
      <c r="B175" s="623"/>
      <c r="C175" s="522"/>
      <c r="D175" s="522"/>
      <c r="E175" s="92"/>
      <c r="F175" s="624"/>
      <c r="G175" s="625"/>
      <c r="H175" s="3"/>
      <c r="I175" s="252"/>
      <c r="J175" s="5"/>
    </row>
    <row r="176" spans="1:57" ht="16.5" customHeight="1" x14ac:dyDescent="0.25">
      <c r="A176" s="3"/>
      <c r="B176" s="623" t="s">
        <v>383</v>
      </c>
      <c r="C176" s="522" t="s">
        <v>393</v>
      </c>
      <c r="D176" s="92"/>
      <c r="F176" s="626" t="s">
        <v>394</v>
      </c>
      <c r="G176" s="625"/>
      <c r="H176" s="3"/>
      <c r="I176" s="3"/>
      <c r="J176" s="5"/>
    </row>
    <row r="177" spans="1:10" ht="16.5" customHeight="1" x14ac:dyDescent="0.25">
      <c r="A177" s="3"/>
      <c r="B177" s="623" t="s">
        <v>384</v>
      </c>
      <c r="C177" s="522" t="s">
        <v>395</v>
      </c>
      <c r="D177" s="478"/>
      <c r="F177" s="626" t="s">
        <v>394</v>
      </c>
      <c r="G177" s="625"/>
      <c r="H177" s="3"/>
      <c r="I177" s="3"/>
      <c r="J177" s="5"/>
    </row>
    <row r="178" spans="1:10" ht="16.5" customHeight="1" x14ac:dyDescent="0.25">
      <c r="A178" s="3"/>
      <c r="B178" s="610"/>
      <c r="C178" s="937"/>
      <c r="D178" s="144"/>
      <c r="E178" s="505"/>
      <c r="F178" s="17"/>
      <c r="G178" s="17"/>
      <c r="H178" s="17"/>
      <c r="I178" s="17"/>
      <c r="J178" s="504"/>
    </row>
    <row r="179" spans="1:10" ht="16.5" customHeight="1" x14ac:dyDescent="0.25">
      <c r="A179" s="633" t="s">
        <v>64</v>
      </c>
      <c r="B179" s="504" t="s">
        <v>38</v>
      </c>
      <c r="C179" s="18"/>
      <c r="D179" s="24"/>
      <c r="E179" s="634"/>
      <c r="F179" s="635"/>
      <c r="G179" s="635"/>
      <c r="H179" s="636"/>
      <c r="I179" s="637"/>
      <c r="J179" s="885"/>
    </row>
    <row r="180" spans="1:10" ht="16.5" customHeight="1" x14ac:dyDescent="0.25">
      <c r="A180" s="633" t="s">
        <v>422</v>
      </c>
      <c r="B180" s="1" t="s">
        <v>536</v>
      </c>
      <c r="C180" s="992"/>
      <c r="D180" s="992"/>
      <c r="E180" s="992"/>
      <c r="F180" s="992"/>
      <c r="G180" s="992"/>
      <c r="H180" s="992"/>
      <c r="I180" s="992"/>
      <c r="J180" s="885"/>
    </row>
    <row r="181" spans="1:10" ht="16.5" customHeight="1" x14ac:dyDescent="0.25">
      <c r="A181" s="611"/>
      <c r="B181" s="992"/>
      <c r="C181" s="992"/>
      <c r="D181" s="992"/>
      <c r="E181" s="992"/>
      <c r="F181" s="992"/>
      <c r="G181" s="992"/>
      <c r="H181" s="992"/>
      <c r="I181" s="992"/>
      <c r="J181" s="504"/>
    </row>
    <row r="182" spans="1:10" ht="16.5" customHeight="1" x14ac:dyDescent="0.25">
      <c r="A182" s="996" t="s">
        <v>39</v>
      </c>
      <c r="B182" s="996"/>
      <c r="C182" s="996"/>
      <c r="D182" s="996"/>
      <c r="E182" s="996"/>
      <c r="F182" s="996"/>
      <c r="G182" s="996"/>
      <c r="H182" s="996"/>
      <c r="I182" s="996"/>
      <c r="J182" s="996"/>
    </row>
    <row r="183" spans="1:10" ht="16.5" customHeight="1" x14ac:dyDescent="0.25">
      <c r="A183" s="996"/>
      <c r="B183" s="996"/>
      <c r="C183" s="996"/>
      <c r="D183" s="996"/>
      <c r="E183" s="996"/>
      <c r="F183" s="996"/>
      <c r="G183" s="996"/>
      <c r="H183" s="996"/>
      <c r="I183" s="996"/>
      <c r="J183" s="996"/>
    </row>
    <row r="184" spans="1:10" ht="16.5" customHeight="1" x14ac:dyDescent="0.25">
      <c r="A184" s="609"/>
      <c r="B184" s="610"/>
      <c r="C184" s="937"/>
      <c r="D184" s="937"/>
      <c r="E184" s="144"/>
      <c r="F184" s="17"/>
      <c r="G184" s="17"/>
      <c r="H184" s="17"/>
      <c r="I184" s="614"/>
      <c r="J184" s="504"/>
    </row>
    <row r="185" spans="1:10" ht="16.5" customHeight="1" x14ac:dyDescent="0.25">
      <c r="A185" s="609"/>
      <c r="B185" s="610"/>
      <c r="C185" s="937"/>
      <c r="D185" s="937"/>
      <c r="E185" s="144"/>
      <c r="F185" s="17"/>
      <c r="G185" s="17"/>
      <c r="H185" s="17"/>
      <c r="I185" s="614"/>
      <c r="J185" s="504"/>
    </row>
    <row r="186" spans="1:10" ht="16.5" customHeight="1" x14ac:dyDescent="0.25">
      <c r="A186" s="609"/>
      <c r="B186" s="610"/>
      <c r="C186" s="937"/>
      <c r="D186" s="937"/>
      <c r="E186" s="144"/>
      <c r="F186" s="17"/>
      <c r="G186" s="17"/>
      <c r="H186" s="17"/>
      <c r="I186" s="614"/>
      <c r="J186" s="504"/>
    </row>
    <row r="187" spans="1:10" ht="16.5" customHeight="1" x14ac:dyDescent="0.25">
      <c r="A187" s="609"/>
      <c r="B187" s="610"/>
      <c r="C187" s="937"/>
      <c r="D187" s="937"/>
      <c r="E187" s="144"/>
      <c r="F187" s="17"/>
      <c r="G187" s="17"/>
      <c r="H187" s="17"/>
      <c r="I187" s="614"/>
      <c r="J187" s="504"/>
    </row>
    <row r="188" spans="1:10" ht="16.5" customHeight="1" x14ac:dyDescent="0.25">
      <c r="A188" s="609"/>
      <c r="B188" s="610"/>
      <c r="C188" s="937"/>
      <c r="D188" s="937"/>
      <c r="E188" s="144"/>
      <c r="F188" s="17"/>
      <c r="G188" s="17"/>
      <c r="H188" s="17"/>
      <c r="I188" s="614"/>
      <c r="J188" s="504"/>
    </row>
    <row r="189" spans="1:10" ht="16.5" customHeight="1" x14ac:dyDescent="0.25">
      <c r="A189" s="609"/>
      <c r="B189" s="610"/>
      <c r="C189" s="937"/>
      <c r="D189" s="937"/>
      <c r="E189" s="144"/>
      <c r="F189" s="17"/>
      <c r="G189" s="17"/>
      <c r="H189" s="17"/>
      <c r="I189" s="614"/>
      <c r="J189" s="504"/>
    </row>
    <row r="190" spans="1:10" ht="16.5" customHeight="1" x14ac:dyDescent="0.25"/>
    <row r="191" spans="1:10" ht="15" customHeight="1" x14ac:dyDescent="0.25"/>
    <row r="192" spans="1:10" ht="15" customHeight="1" x14ac:dyDescent="0.25"/>
    <row r="196" ht="15" customHeight="1" x14ac:dyDescent="0.25"/>
    <row r="197" ht="15" customHeight="1" x14ac:dyDescent="0.25"/>
  </sheetData>
  <mergeCells count="60">
    <mergeCell ref="A182:J183"/>
    <mergeCell ref="B36:J39"/>
    <mergeCell ref="A1:J1"/>
    <mergeCell ref="A2:J2"/>
    <mergeCell ref="A3:J3"/>
    <mergeCell ref="A4:J4"/>
    <mergeCell ref="A5:B5"/>
    <mergeCell ref="B6:B7"/>
    <mergeCell ref="C5:C7"/>
    <mergeCell ref="D5:D7"/>
    <mergeCell ref="E5:E7"/>
    <mergeCell ref="F6:F7"/>
    <mergeCell ref="G6:G7"/>
    <mergeCell ref="I6:I7"/>
    <mergeCell ref="J6:J7"/>
    <mergeCell ref="F5:J5"/>
    <mergeCell ref="A50:J50"/>
    <mergeCell ref="A51:J51"/>
    <mergeCell ref="A52:J52"/>
    <mergeCell ref="A54:B54"/>
    <mergeCell ref="C54:C56"/>
    <mergeCell ref="D54:D56"/>
    <mergeCell ref="E54:E56"/>
    <mergeCell ref="B55:B56"/>
    <mergeCell ref="F55:F56"/>
    <mergeCell ref="G55:G56"/>
    <mergeCell ref="I55:I56"/>
    <mergeCell ref="J55:J56"/>
    <mergeCell ref="F54:J54"/>
    <mergeCell ref="A55:A56"/>
    <mergeCell ref="A53:J53"/>
    <mergeCell ref="F150:F151"/>
    <mergeCell ref="G150:G151"/>
    <mergeCell ref="I150:I151"/>
    <mergeCell ref="J150:J151"/>
    <mergeCell ref="A147:J147"/>
    <mergeCell ref="F149:J149"/>
    <mergeCell ref="A149:B149"/>
    <mergeCell ref="C149:C151"/>
    <mergeCell ref="D149:D151"/>
    <mergeCell ref="E149:E151"/>
    <mergeCell ref="B150:B151"/>
    <mergeCell ref="A145:J145"/>
    <mergeCell ref="A146:J146"/>
    <mergeCell ref="F101:J101"/>
    <mergeCell ref="F102:F103"/>
    <mergeCell ref="G102:G103"/>
    <mergeCell ref="I102:I103"/>
    <mergeCell ref="J102:J103"/>
    <mergeCell ref="A101:B101"/>
    <mergeCell ref="C101:C103"/>
    <mergeCell ref="D101:D103"/>
    <mergeCell ref="E101:E103"/>
    <mergeCell ref="B102:B103"/>
    <mergeCell ref="A132:J133"/>
    <mergeCell ref="B79:J83"/>
    <mergeCell ref="A102:A103"/>
    <mergeCell ref="A97:J97"/>
    <mergeCell ref="A98:J98"/>
    <mergeCell ref="A99:J99"/>
  </mergeCells>
  <hyperlinks>
    <hyperlink ref="J70" r:id="rId1" tooltip="Travers Grand Prix_x000d_Sunset Lakes, Groveland, FL_x000d_28.09.2025" display="http://www.iwsftournament.com/homologation/scorebooks/20251001131002Scorebook26S021CS.HTM"/>
    <hyperlink ref="J60" r:id="rId2" tooltip="Hellenic Youth &amp; +35 National Waterski Championshi_x000d_Stratos lake_x000d_03.08.2025" display="https://www.iwwfed-ea.org/classic/25GRE006/"/>
    <hyperlink ref="J69" r:id="rId3" tooltip="2025 IWWF World Waterski Championships_x000d_Recetto_x000d_31.08.2025" display="https://www.iwwfed-ea.org/classic/25IWWF04/"/>
    <hyperlink ref="J68" r:id="rId4" tooltip="JAWS SPRING 3 RND PICK AND CHOOSE WITH FUN_x000d_Lake Leutz, Jacksonville, IL_x000d_06.07.2025" display="http://www.iwsftournament.com/homologation/scorebooks/20250706180702Scorebook25M037CS.HTM"/>
    <hyperlink ref="J67" r:id="rId5" tooltip="25th &amp; 26th MICHAILIDIS MASTERS_x000d_KAIAFAS Lake_x000d_27.07.2025" display="https://www.iwwfed-ea.org/classic/25GRE005/"/>
    <hyperlink ref="J66" r:id="rId6" tooltip="Malibu June Multi Round_x000d_Hazelwoods Ski World_x000d_22.06.2025" display="https://www.iwwfed-ea.org/classic/25GBR019/"/>
    <hyperlink ref="J65" r:id="rId7" tooltip="Sesena/s International Slalom_x000d_Botaski - Sesena Waterski Complex_x000d_05.10.2025" display="https://www.iwwfed-ea.org/classic/25ESP002/"/>
    <hyperlink ref="J63" r:id="rId8" tooltip="LACANAU SKI CLASSIC_x000d_Lacanau Ski Club_x000d_14.09.2025" display="https://www.iwwfed-ea.org/classic/25FRA006/"/>
    <hyperlink ref="J62" r:id="rId9" tooltip="THE FUNGLISS PRO AM_x000d_FUNGLISS_x000d_22.06.2025" display="https://www.iwwfed-ea.org/classic/25FRA001/"/>
    <hyperlink ref="J64" r:id="rId10" tooltip="Aquacup (2+1)_x000d_Aqu'Aventure_x000d_04.07.2025" display="https://www.iwwfed-ea.org/classic/25FRA022/"/>
    <hyperlink ref="J61" r:id="rId11" tooltip="LACANAU SKI CLASSIC_x000d_Lacanau Ski Club_x000d_14.09.2025" display="https://www.iwwfed-ea.org/classic/25FRA006/"/>
    <hyperlink ref="J59" r:id="rId12" tooltip="2025 IWWF World Waterski Championships_x000d_Recetto_x000d_31.08.2025" display="https://www.iwwfed-ea.org/classic/25IWWF04/"/>
    <hyperlink ref="J58" r:id="rId13" tooltip="XI San Gervasio Pro Am_x000d_San Gervasio Bresciano_x000d_06.07.2025" display="https://www.iwwfed-ea.org/classic/25ITA002/"/>
    <hyperlink ref="J57" r:id="rId14" tooltip="BAURECH 3 EVENTS_x000d_Windsor Ski Club Baurech_x000d_03.08.2025" display="https://www.iwwfed-ea.org/classic/25FRA031/"/>
    <hyperlink ref="J8" r:id="rId15" display="https://ems.iwwf.sport/Competitions/Details?Id=185c7c0d-ac41-4968-9e93-047925a5375a"/>
    <hyperlink ref="J14" r:id="rId16" tooltip="XI San Gervasio Pro Am_x000d_San Gervasio Bresciano_x000d_06.07.2025" display="https://www.iwwfed-ea.org/classic/25ITA002/"/>
    <hyperlink ref="J19" r:id="rId17" tooltip="XI San Gervasio Pro Am_x000d_San Gervasio Bresciano_x000d_06.07.2025" display="https://www.iwwfed-ea.org/classic/25ITA002/"/>
    <hyperlink ref="B24" r:id="rId18" display="https://www.iwwfed-ea.org/classic/rl2025/eame/index.php?skier=AUT722017641"/>
    <hyperlink ref="J24" r:id="rId19" tooltip="2025 IWWF World Waterski Championships_x000d_Recetto_x000d_31.08.2025" display="https://www.iwwfed-ea.org/classic/25IWWF04/"/>
    <hyperlink ref="J25" r:id="rId20" tooltip="JAWS SPRING 3 RND PICK AND CHOOSE WITH FUN_x000d_Lake Leutz, Jacksonville, IL_x000d_06.07.2025" display="http://www.iwsftournament.com/homologation/scorebooks/20250706180702Scorebook25M037CS.HTM"/>
    <hyperlink ref="J26" r:id="rId21" tooltip="2025 IWWF World Waterski Championships_x000d_Recetto_x000d_31.08.2025" display="https://www.iwwfed-ea.org/classic/25IWWF04/"/>
    <hyperlink ref="J27" r:id="rId22" tooltip="Travers Grand Prix_x000d_Sunset Lakes, Groveland, FL_x000d_28.09.2025" display="http://www.iwsftournament.com/homologation/scorebooks/20251001131002Scorebook26S021CS.HTM"/>
    <hyperlink ref="J105" r:id="rId23" tooltip="Sesena/s International Slalom_x000d_Botaski - Sesena Waterski Complex_x000d_05.10.2025" display="https://www.iwwfed-ea.org/classic/25ESP002/"/>
    <hyperlink ref="J106" r:id="rId24" tooltip="2025 IWWF World Waterski Championships_x000d_Recetto_x000d_31.08.2025" display="https://www.iwwfed-ea.org/classic/25IWWF04/"/>
    <hyperlink ref="J109" r:id="rId25" tooltip="MALIBU OPEN_x000d_Lacanau Ski Club_x000d_06.07.2025" display="https://www.iwwfed-ea.org/classic/25FRA005/"/>
    <hyperlink ref="J110" r:id="rId26" tooltip="Magic Ski Time_x000d_Nemours Grez/loing_x000d_28.09.2025" display="https://www.iwwfed-ea.org/classic/25FRA009/"/>
    <hyperlink ref="J112" r:id="rId27" tooltip="Austin's Cup 25_x000d_Ski Nautique Club de la Saudrune / Vincent Soubiro_x000d_24.08.2025" display="https://www.iwwfed-ea.org/classic/25FRA028/"/>
    <hyperlink ref="J114" r:id="rId28" tooltip="25th &amp; 26th MICHAILIDIS MASTERS_x000d_KAIAFAS Lake_x000d_27.07.2025" display="https://www.iwwfed-ea.org/classic/25GRE005/"/>
    <hyperlink ref="J115" r:id="rId29" tooltip="Campionati Italiani di Categoria_x000d_Recetto_x000d_07.09.2025" display="https://www.iwwfed-ea.org/classic/25ITA006/"/>
    <hyperlink ref="J116" r:id="rId30" tooltip="2025 IWWF E&amp;A Youth (U14 &amp; U17) Championship_x000d_Botaski - Sesena Waterski Complex_x000d_20.07.2025" display="https://www.iwwfed-ea.org/classic/25EURO06/"/>
    <hyperlink ref="J117" r:id="rId31" tooltip="Vinney's Cup 25_x000d_Ski Nautique Club de la Saudrune / Vincent Soubiro_x000d_06.07.2025" display="https://www.iwwfed-ea.org/classic/25FRA027/"/>
    <hyperlink ref="J118" r:id="rId32" tooltip="2025 IWWF E&amp;A Youth (U14 &amp; U17) Championship_x000d_Botaski - Sesena Waterski Complex_x000d_20.07.2025" display="https://www.iwwfed-ea.org/classic/25EURO06/"/>
    <hyperlink ref="J119" r:id="rId33" tooltip="Laghetto Slalom Cup_x000d_Sperlonga_x000d_28.09.2025" display="https://www.iwwfed-ea.org/classic/25ITA016/"/>
    <hyperlink ref="J104" r:id="rId34" display="https://ems.iwwf.sport/Competitions/Details?Id=86dd662c-8688-4dca-a3f5-317ef0ab500d"/>
    <hyperlink ref="J107" r:id="rId35" display="https://ems.iwwf.sport/Competitions/Details?Id=14ad4e0f-2ae8-4c0e-9c70-31e2f25741cf"/>
    <hyperlink ref="J120" r:id="rId36" display="https://ems.iwwf.sport/Competitions/Details?Id=9ba15c3c-c348-4314-b552-9893d0dfa5d8"/>
    <hyperlink ref="B57" r:id="rId37" display="https://ems.iwwf.sport/RankingList/ScoringDetailsWaterSki?Id=8b2ec21c-be7f-4993-a458-0620a46a81ad&amp;RankingListLogId=56f7643e-90da-4ae7-957e-0e486bbe4711&amp;Event=10&amp;IdRankinglistPlacement=7f1d4bc7-4720-4c3c-9f66-71a0370fd99e&amp;DisciplineId=7&amp;EventId=10&amp;SeasonId=10&amp;Month=6&amp;RLAgeCategoryId=&amp;Gender=&amp;ConfederationId=&amp;FederationId=&amp;Lastname=&amp;Firstname=&amp;AthleteCode=&amp;RLConfederationId=1"/>
    <hyperlink ref="B58" r:id="rId38" display="https://ems.iwwf.sport/RankingList/ScoringDetailsWaterSki?Id=e313b01e-d4f2-414f-86f2-6366a64a942a&amp;RankingListLogId=56f7643e-90da-4ae7-957e-0e486bbe4711&amp;Event=10&amp;IdRankinglistPlacement=cdba7096-047b-417b-bf36-9679a5f5d087&amp;DisciplineId=7&amp;EventId=10&amp;SeasonId=10&amp;Month=6&amp;RLAgeCategoryId=&amp;Gender=&amp;ConfederationId=&amp;FederationId=&amp;Lastname=&amp;Firstname=&amp;AthleteCode=&amp;RLConfederationId=1"/>
    <hyperlink ref="B59" r:id="rId39" display="https://ems.iwwf.sport/RankingList/ScoringDetailsWaterSki?Id=94cd57f8-7c25-47f2-b87d-15021927f235&amp;RankingListLogId=56f7643e-90da-4ae7-957e-0e486bbe4711&amp;Event=10&amp;IdRankinglistPlacement=e680e0a9-83b0-4da3-97a9-1a49c2c6e026&amp;DisciplineId=7&amp;EventId=10&amp;SeasonId=10&amp;Month=6&amp;RLAgeCategoryId=&amp;Gender=&amp;ConfederationId=&amp;FederationId=&amp;Lastname=&amp;Firstname=&amp;AthleteCode=&amp;RLConfederationId=1"/>
    <hyperlink ref="B60" r:id="rId40" display="https://ems.iwwf.sport/RankingList/ScoringDetailsWaterSki?Id=94729a7d-4b17-429d-a324-e93b77c87753&amp;RankingListLogId=56f7643e-90da-4ae7-957e-0e486bbe4711&amp;Event=10&amp;IdRankinglistPlacement=0f1f2a4d-5938-4952-9bf8-49c7209e4b65&amp;DisciplineId=7&amp;EventId=10&amp;SeasonId=10&amp;Month=6&amp;RLAgeCategoryId=&amp;Gender=&amp;ConfederationId=&amp;FederationId=&amp;Lastname=&amp;Firstname=&amp;AthleteCode=&amp;RLConfederationId=1"/>
    <hyperlink ref="B61" r:id="rId41" display="https://ems.iwwf.sport/RankingList/ScoringDetailsWaterSki?Id=d004503c-2345-4380-b234-d4d124415f77&amp;RankingListLogId=56f7643e-90da-4ae7-957e-0e486bbe4711&amp;Event=10&amp;IdRankinglistPlacement=8d8cc79e-9e30-44f1-a17f-02843c175011&amp;DisciplineId=7&amp;EventId=10&amp;SeasonId=10&amp;Month=6&amp;RLAgeCategoryId=&amp;Gender=&amp;ConfederationId=&amp;FederationId=&amp;Lastname=&amp;Firstname=&amp;AthleteCode=&amp;RLConfederationId=1"/>
    <hyperlink ref="B63" r:id="rId42" display="https://ems.iwwf.sport/RankingList/ScoringDetailsWaterSki?Id=60b794db-9d5e-49c9-8d45-ade480aa1904&amp;RankingListLogId=56f7643e-90da-4ae7-957e-0e486bbe4711&amp;Event=10&amp;IdRankinglistPlacement=01c5167a-2111-4a08-a280-03dc0330b213&amp;DisciplineId=7&amp;EventId=10&amp;SeasonId=10&amp;Month=6&amp;RLAgeCategoryId=&amp;Gender=&amp;ConfederationId=&amp;FederationId=&amp;Lastname=&amp;Firstname=&amp;AthleteCode=&amp;RLConfederationId=1"/>
    <hyperlink ref="B62" r:id="rId43" display="https://ems.iwwf.sport/RankingList/ScoringDetailsWaterSki?Id=8f9c02da-64e0-41d8-8195-f2d48b917a2f&amp;RankingListLogId=56f7643e-90da-4ae7-957e-0e486bbe4711&amp;Event=10&amp;IdRankinglistPlacement=ca9ffe7c-2086-4655-a8b1-d0bfb78862be&amp;DisciplineId=7&amp;EventId=10&amp;SeasonId=10&amp;Month=6&amp;RLAgeCategoryId=&amp;Gender=&amp;ConfederationId=&amp;FederationId=&amp;Lastname=&amp;Firstname=&amp;AthleteCode=&amp;RLConfederationId=1"/>
    <hyperlink ref="B65" r:id="rId44" display="https://ems.iwwf.sport/RankingList/ScoringDetailsWaterSki?Id=356317d6-a909-4f48-af89-9f12a4eebbab&amp;RankingListLogId=56f7643e-90da-4ae7-957e-0e486bbe4711&amp;Event=10&amp;IdRankinglistPlacement=fb7c73f0-b085-4f11-82f6-fcb37eee7010&amp;DisciplineId=7&amp;EventId=10&amp;SeasonId=10&amp;Month=6&amp;RLAgeCategoryId=&amp;Gender=&amp;ConfederationId=&amp;FederationId=&amp;Lastname=&amp;Firstname=&amp;AthleteCode=&amp;RLConfederationId=1"/>
    <hyperlink ref="B66" r:id="rId45" display="https://ems.iwwf.sport/RankingList/ScoringDetailsWaterSki?Id=9ab8b22b-d483-4852-be01-18200ad72481&amp;RankingListLogId=56f7643e-90da-4ae7-957e-0e486bbe4711&amp;Event=10&amp;IdRankinglistPlacement=52d0bcb0-c298-4c63-a204-0a239c8cc78c&amp;DisciplineId=7&amp;EventId=10&amp;SeasonId=10&amp;Month=6&amp;RLAgeCategoryId=&amp;Gender=&amp;ConfederationId=&amp;FederationId=&amp;Lastname=&amp;Firstname=&amp;AthleteCode=&amp;RLConfederationId=1"/>
    <hyperlink ref="B67" r:id="rId46" display="https://ems.iwwf.sport/RankingList/ScoringDetailsWaterSki?Id=715936bf-27ed-4c5c-baf4-5dc2f0e6c66a&amp;RankingListLogId=56f7643e-90da-4ae7-957e-0e486bbe4711&amp;Event=10&amp;IdRankinglistPlacement=61469dba-5469-4009-9493-e1c4bd63ca31&amp;DisciplineId=7&amp;EventId=10&amp;SeasonId=10&amp;Month=6&amp;RLAgeCategoryId=&amp;Gender=&amp;ConfederationId=&amp;FederationId=&amp;Lastname=&amp;Firstname=&amp;AthleteCode=&amp;RLConfederationId=1"/>
    <hyperlink ref="B68" r:id="rId47" display="https://ems.iwwf.sport/RankingList/ScoringDetailsWaterSki?Id=44ef1574-5421-4037-b0c5-898c1c4c6b84&amp;RankingListLogId=56f7643e-90da-4ae7-957e-0e486bbe4711&amp;Event=10&amp;IdRankinglistPlacement=6de69f44-1757-40e5-a0ce-b8e44229c595&amp;DisciplineId=7&amp;EventId=10&amp;SeasonId=10&amp;Month=6&amp;RLAgeCategoryId=&amp;Gender=&amp;ConfederationId=&amp;FederationId=&amp;Lastname=&amp;Firstname=&amp;AthleteCode=&amp;RLConfederationId=1"/>
    <hyperlink ref="B18" r:id="rId48" display="https://ems.iwwf.sport/RankingList/ScoringDetailsWaterSki?Id=ef943fc3-e7cf-432e-a562-1cd9505a68be&amp;RankingListLogId=56f7643e-90da-4ae7-957e-0e486bbe4711&amp;Event=10&amp;IdRankinglistPlacement=bd684fa6-fd2f-4130-8ae1-f9dbdce9fcfb&amp;DisciplineId=7&amp;EventId=10&amp;SeasonId=10&amp;Month=6&amp;RLAgeCategoryId=&amp;Gender=&amp;ConfederationId=&amp;FederationId=&amp;Lastname=&amp;Firstname=&amp;AthleteCode=&amp;RLConfederationId=1"/>
    <hyperlink ref="B19" r:id="rId49" display="https://ems.iwwf.sport/RankingList/ScoringDetailsWaterSki?Id=b27dd153-c64d-494c-a9e1-682db3d72efd&amp;RankingListLogId=56f7643e-90da-4ae7-957e-0e486bbe4711&amp;Event=10&amp;IdRankinglistPlacement=7c63094e-6ec7-400c-a637-933d1c93a432&amp;DisciplineId=7&amp;EventId=10&amp;SeasonId=10&amp;Month=6&amp;RLAgeCategoryId=&amp;Gender=&amp;ConfederationId=&amp;FederationId=&amp;Lastname=&amp;Firstname=&amp;AthleteCode=&amp;RLConfederationId=1"/>
    <hyperlink ref="B69" r:id="rId50" display="https://ems.iwwf.sport/RankingList/ScoringDetailsWaterSki?Id=dbf4b8ff-eda3-41df-9c75-ff301cf4261f&amp;RankingListLogId=56f7643e-90da-4ae7-957e-0e486bbe4711&amp;Event=10&amp;IdRankinglistPlacement=b2257e23-5bef-405d-b4c5-7ba339372251&amp;DisciplineId=7&amp;EventId=10&amp;SeasonId=10&amp;Month=6&amp;RLAgeCategoryId=&amp;Gender=&amp;ConfederationId=&amp;FederationId=&amp;Lastname=&amp;Firstname=&amp;AthleteCode=&amp;RLConfederationId=1"/>
    <hyperlink ref="B70" r:id="rId51" display="https://ems.iwwf.sport/RankingList/ScoringDetailsWaterSki?Id=a6491a9a-9a3a-47d1-a36e-10f221975885&amp;RankingListLogId=56f7643e-90da-4ae7-957e-0e486bbe4711&amp;Event=10&amp;IdRankinglistPlacement=1d53a566-e832-497c-874e-fcd9855105e0&amp;DisciplineId=7&amp;EventId=10&amp;SeasonId=10&amp;Month=6&amp;RLAgeCategoryId=&amp;Gender=&amp;ConfederationId=&amp;FederationId=&amp;Lastname=&amp;Firstname=&amp;AthleteCode=&amp;RLConfederationId=1"/>
    <hyperlink ref="B64" r:id="rId52" display="https://ems.iwwf.sport/RankingList/ScoringDetailsWaterSki?Id=00c46d10-8a19-41d0-9660-f32657ca0220&amp;RankingListLogId=56f7643e-90da-4ae7-957e-0e486bbe4711&amp;Event=10&amp;IdRankinglistPlacement=4d2a0e0c-57ab-4ceb-9c99-8ffd81e795c3&amp;DisciplineId=7&amp;EventId=10&amp;SeasonId=10&amp;Month=6&amp;RLAgeCategoryId=&amp;Gender=&amp;ConfederationId=&amp;FederationId=&amp;Lastname=&amp;Firstname=&amp;AthleteCode=&amp;RLConfederationId=1"/>
    <hyperlink ref="B8" r:id="rId53" display="https://ems.iwwf.sport/RankingList/ScoringDetailsWaterSki?Id=4e33f6df-3256-4af3-82f8-5e63f268a870&amp;RankingListLogId=56f7643e-90da-4ae7-957e-0e486bbe4711&amp;Event=10&amp;IdRankinglistPlacement=e5c81ace-888a-4acb-b39a-868a13665c26&amp;DisciplineId=7&amp;EventId=10&amp;SeasonId=10&amp;Month=6&amp;RLAgeCategoryId=&amp;Gender=&amp;ConfederationId=&amp;FederationId=&amp;Lastname=&amp;Firstname=&amp;AthleteCode=&amp;RLConfederationId=1"/>
    <hyperlink ref="B9" r:id="rId54" display="https://ems.iwwf.sport/RankingList/ScoringDetailsWaterSki?Id=d8e94e4d-803e-4cbb-bc9f-b9435c7b248a&amp;RankingListLogId=56f7643e-90da-4ae7-957e-0e486bbe4711&amp;Event=10&amp;IdRankinglistPlacement=88ab5ae3-4b9b-410c-ab94-4943b6cb3d39&amp;DisciplineId=7&amp;EventId=10&amp;SeasonId=10&amp;Month=6&amp;RLAgeCategoryId=&amp;Gender=&amp;ConfederationId=&amp;FederationId=&amp;Lastname=&amp;Firstname=&amp;AthleteCode=&amp;RLConfederationId=1"/>
    <hyperlink ref="J11" r:id="rId55" tooltip="Sunset Cup_x000d_Sunset Lakes, Groveland, FL_x000d_18.05.2025" display="http://www.iwsftournament.com/homologation/scorebooks/20250520080501Scorebook25S088CS.HTM"/>
    <hyperlink ref="J9" r:id="rId56" display="https://ems.iwwf.sport/Competitions/Details?Id=be33590a-c283-4ca2-8f8f-0f2bfae15411"/>
    <hyperlink ref="B11" r:id="rId57" display="https://ems.iwwf.sport/RankingList/ScoringDetailsWaterSki?Id=38747fe1-b61a-48f0-bd77-a45e15dc13e5&amp;RankingListLogId=56f7643e-90da-4ae7-957e-0e486bbe4711&amp;Event=10&amp;IdRankinglistPlacement=13aa6d69-24e9-4e98-9d29-600a5ba7b323&amp;DisciplineId=7&amp;EventId=10&amp;SeasonId=10&amp;Month=6&amp;RLAgeCategoryId=&amp;Gender=&amp;ConfederationId=&amp;FederationId=&amp;Lastname=&amp;Firstname=&amp;AthleteCode=&amp;RLConfederationId=1"/>
    <hyperlink ref="B10" r:id="rId58" display="https://ems.iwwf.sport/RankingList/ScoringDetailsWaterSki?Id=9f691625-cd05-4cfe-9f68-3573fa08d594&amp;RankingListLogId=56f7643e-90da-4ae7-957e-0e486bbe4711&amp;Event=10&amp;IdRankinglistPlacement=02fef54a-c448-421a-8e4f-7ce97047f9d9&amp;DisciplineId=7&amp;EventId=10&amp;SeasonId=10&amp;Month=6&amp;RLAgeCategoryId=&amp;Gender=&amp;ConfederationId=&amp;FederationId=&amp;Lastname=&amp;Firstname=&amp;AthleteCode=&amp;RLConfederationId=1"/>
    <hyperlink ref="B12" r:id="rId59" display="https://ems.iwwf.sport/RankingList/ScoringDetailsWaterSki?Id=c600e8b7-45d9-4063-98f8-e3abe4d9bdc8&amp;RankingListLogId=56f7643e-90da-4ae7-957e-0e486bbe4711&amp;Event=10&amp;IdRankinglistPlacement=2a6c71cc-de5d-4b0c-a4d2-ebbda2e79529&amp;DisciplineId=7&amp;EventId=10&amp;SeasonId=10&amp;Month=6&amp;RLAgeCategoryId=&amp;Gender=&amp;ConfederationId=&amp;FederationId=&amp;Lastname=&amp;Firstname=&amp;AthleteCode=&amp;RLConfederationId=1"/>
    <hyperlink ref="J12" r:id="rId60" display="https://ems.iwwf.sport/Competitions/Details?Id=a532ddc9-24a7-473f-9f33-8500abc5b354"/>
    <hyperlink ref="B13" r:id="rId61" display="https://ems.iwwf.sport/RankingList/ScoringDetailsWaterSki?Id=3be1321c-bf92-4577-bd40-d016975c42b9&amp;RankingListLogId=56f7643e-90da-4ae7-957e-0e486bbe4711&amp;Event=10&amp;IdRankinglistPlacement=9306dfe9-532a-490b-bacb-2c3871d623c9&amp;DisciplineId=7&amp;EventId=10&amp;SeasonId=10&amp;Month=6&amp;RLAgeCategoryId=&amp;Gender=&amp;ConfederationId=&amp;FederationId=&amp;Lastname=&amp;Firstname=&amp;AthleteCode=&amp;RLConfederationId=1"/>
    <hyperlink ref="B14" r:id="rId62" display="https://ems.iwwf.sport/RankingList/ScoringDetailsWaterSki?Id=e5c0afa8-1e9e-4cc9-aecd-e45ecf206521&amp;RankingListLogId=56f7643e-90da-4ae7-957e-0e486bbe4711&amp;Event=10&amp;IdRankinglistPlacement=9a6643b2-487e-492f-be37-71699a02f66f&amp;DisciplineId=7&amp;EventId=10&amp;SeasonId=10&amp;Month=6&amp;RLAgeCategoryId=&amp;Gender=&amp;ConfederationId=&amp;FederationId=&amp;Lastname=&amp;Firstname=&amp;AthleteCode=&amp;RLConfederationId=1"/>
    <hyperlink ref="B15" r:id="rId63" display="https://ems.iwwf.sport/RankingList/ScoringDetailsWaterSki?Id=5ba23ef9-947c-4598-b470-3b134ee85725&amp;RankingListLogId=56f7643e-90da-4ae7-957e-0e486bbe4711&amp;Event=10&amp;IdRankinglistPlacement=98eb4887-0138-475e-ae24-662e32043758&amp;DisciplineId=7&amp;EventId=10&amp;SeasonId=10&amp;Month=6&amp;RLAgeCategoryId=&amp;Gender=&amp;ConfederationId=&amp;FederationId=&amp;Lastname=&amp;Firstname=&amp;AthleteCode=&amp;RLConfederationId=1"/>
    <hyperlink ref="B16" r:id="rId64" display="https://ems.iwwf.sport/RankingList/ScoringDetailsWaterSki?Id=610382e9-c106-424f-aeb5-ea4ef85bd23e&amp;RankingListLogId=56f7643e-90da-4ae7-957e-0e486bbe4711&amp;Event=10&amp;IdRankinglistPlacement=0c4699f4-f370-4ce5-bf17-7b629a00a6ef&amp;DisciplineId=7&amp;EventId=10&amp;SeasonId=10&amp;Month=6&amp;RLAgeCategoryId=&amp;Gender=&amp;ConfederationId=&amp;FederationId=&amp;Lastname=&amp;Firstname=&amp;AthleteCode=&amp;RLConfederationId=1"/>
    <hyperlink ref="B17" r:id="rId65" display="https://ems.iwwf.sport/RankingList/ScoringDetailsWaterSki?Id=bc6df26e-e16c-437a-b3fa-49cbed8ae6c6&amp;RankingListLogId=56f7643e-90da-4ae7-957e-0e486bbe4711&amp;Event=10&amp;IdRankinglistPlacement=dbaf1b98-1000-42aa-ba7b-1ce090159572&amp;DisciplineId=7&amp;EventId=10&amp;SeasonId=10&amp;Month=6&amp;RLAgeCategoryId=&amp;Gender=&amp;ConfederationId=&amp;FederationId=&amp;Lastname=&amp;Firstname=&amp;AthleteCode=&amp;RLConfederationId=1"/>
    <hyperlink ref="B20" r:id="rId66" display="https://ems.iwwf.sport/RankingList/ScoringDetailsWaterSki?Id=b77ab1ae-e429-4774-81ae-ee968de6558d&amp;RankingListLogId=56f7643e-90da-4ae7-957e-0e486bbe4711&amp;Event=10&amp;IdRankinglistPlacement=114109e9-f4fb-49e4-84e2-9ab3b5fef30d&amp;DisciplineId=7&amp;EventId=10&amp;SeasonId=10&amp;Month=6&amp;RLAgeCategoryId=&amp;Gender=&amp;ConfederationId=&amp;FederationId=&amp;Lastname=&amp;Firstname=&amp;AthleteCode=&amp;RLConfederationId=1"/>
    <hyperlink ref="J20" r:id="rId67" display="https://ems.iwwf.sport/Competitions/Details?Id=8064d24a-494f-44ec-ae9c-dbe7899ef61e"/>
    <hyperlink ref="B27" r:id="rId68" display="https://ems.iwwf.sport/RankingList/ScoringDetailsWaterSki?Id=a6491a9a-9a3a-47d1-a36e-10f221975885&amp;RankingListLogId=56f7643e-90da-4ae7-957e-0e486bbe4711&amp;Event=10&amp;IdRankinglistPlacement=8523baca-3fc3-4794-af88-3a9394585f95&amp;DisciplineId=7&amp;EventId=10&amp;SeasonId=10&amp;Month=6&amp;RLAgeCategoryId=&amp;Gender=&amp;ConfederationId=&amp;FederationId=&amp;Lastname=&amp;Firstname=&amp;AthleteCode=&amp;RLConfederationId=1"/>
    <hyperlink ref="B26" r:id="rId69" display="https://ems.iwwf.sport/RankingList/ScoringDetailsWaterSki?Id=dbf4b8ff-eda3-41df-9c75-ff301cf4261f&amp;RankingListLogId=56f7643e-90da-4ae7-957e-0e486bbe4711&amp;Event=10&amp;IdRankinglistPlacement=9d231210-ec46-4ffc-b5b1-7473a781f657&amp;DisciplineId=7&amp;EventId=10&amp;SeasonId=10&amp;Month=6&amp;RLAgeCategoryId=&amp;Gender=&amp;ConfederationId=&amp;FederationId=&amp;Lastname=&amp;Firstname=&amp;AthleteCode=&amp;RLConfederationId=1"/>
    <hyperlink ref="B25" r:id="rId70" display="https://ems.iwwf.sport/RankingList/ScoringDetailsWaterSki?Id=44ef1574-5421-4037-b0c5-898c1c4c6b84&amp;RankingListLogId=56f7643e-90da-4ae7-957e-0e486bbe4711&amp;Event=10&amp;IdRankinglistPlacement=97a2a0c7-42f1-49e5-9f57-ef037738b0dc&amp;DisciplineId=7&amp;EventId=10&amp;SeasonId=10&amp;Month=6&amp;RLAgeCategoryId=&amp;Gender=&amp;ConfederationId=&amp;FederationId=&amp;Lastname=&amp;Firstname=&amp;AthleteCode=&amp;RLConfederationId=1"/>
    <hyperlink ref="J108" r:id="rId71" display="https://ems.iwwf.sport/Competitions/Details?Id=a532ddc9-24a7-473f-9f33-8500abc5b354"/>
    <hyperlink ref="J111" r:id="rId72" display="https://ems.iwwf.sport/Competitions/Details?Id=6699b302-632c-4bea-9d11-b505f1696b8b"/>
    <hyperlink ref="J113" r:id="rId73" display="https://ems.iwwf.sport/Competitions/Details?Id=ae3afcec-3a29-43a1-a85b-56f0fe9bc9ad"/>
    <hyperlink ref="J156" r:id="rId74" tooltip="+35 SM / Linkoping Open_x000d_Linkoping Vattenskidklubb_x000d_10.08.2025" display="https://www.iwwfed-ea.org/classic/25SWE004/"/>
    <hyperlink ref="J157" r:id="rId75" tooltip="O Pohar TJ Slavoj Plzen_x000d_HRACHOLUSKY_x000d_27.07.2025" display="https://www.iwwfed-ea.org/classic/25CZE001/"/>
    <hyperlink ref="J165" r:id="rId76" tooltip="Austrian Open 2025_x000d_Fischlham_x000d_06.07.2025" display="https://www.iwwfed-ea.org/classic/25AUT002/"/>
    <hyperlink ref="J171" r:id="rId77" tooltip="Open DM_x000d_Vallensb?k Vandskiklub_x000d_17.08.2025" display="https://www.iwwfed-ea.org/classic/25DEN002/"/>
    <hyperlink ref="J167" r:id="rId78" tooltip="Sola Cup_x000d_Karlstad, Orsholmstjorn_x000d_27.07.2025" display="https://www.iwwfed-ea.org/classic/25SWE006/"/>
    <hyperlink ref="J160" r:id="rId79" tooltip="VVK International slalom and jump_x000d_Vallensb?k Vandskiklub_x000d_21.09.2025" display="https://www.iwwfed-ea.org/classic/25DEN003/"/>
    <hyperlink ref="J161" r:id="rId80" tooltip="Austrian Masters All Categories_x000d_Fischlham_x000d_17.08.2025" display="https://www.iwwfed-ea.org/classic/25AUT006/"/>
    <hyperlink ref="J162" r:id="rId81" tooltip="September Slalom_x000d_Niihama Waterski Center_x000d_14.09.2025" display="https://www.iwwfed-ea.org/classic/25FIN005/"/>
    <hyperlink ref="J159" r:id="rId82" display="https://ems.iwwf.sport/Competitions/Details?Id=14ad4e0f-2ae8-4c0e-9c70-31e2f25741cf"/>
    <hyperlink ref="B171" r:id="rId83" display="https://ems.iwwf.sport/RankingList/ScoringDetailsWaterSki?Id=923b5bd5-4ae0-46da-a64d-c5b316280187&amp;RankingListLogId=56f7643e-90da-4ae7-957e-0e486bbe4711&amp;Event=10&amp;IdRankinglistPlacement=9e6f4dc6-9076-4441-b56d-e368881f8f5d&amp;DisciplineId=7&amp;EventId=10&amp;SeasonId=10&amp;Month=6&amp;RLAgeCategoryId=&amp;Gender=&amp;ConfederationId=&amp;FederationId=&amp;Lastname=&amp;Firstname=&amp;AthleteCode=&amp;RLConfederationId=1"/>
    <hyperlink ref="J152" r:id="rId84" display="https://ems.iwwf.sport/Competitions/Details?Id=7acf0a31-9b72-4a84-bf30-3f441ad702c0"/>
    <hyperlink ref="J153" r:id="rId85" display="https://ems.iwwf.sport/Competitions/Details?Id=a532ddc9-24a7-473f-9f33-8500abc5b354"/>
    <hyperlink ref="J158" r:id="rId86" display="https://ems.iwwf.sport/Competitions/Details?Id=14ca4613-2b32-4fb3-b356-f1d7efe11b97"/>
    <hyperlink ref="J155" r:id="rId87" tooltip="International German Open 2025_x000d_Feldberg_x000d_10.08.2025" display="https://www.iwwfed-ea.org/classic/25GER003/"/>
    <hyperlink ref="J154" r:id="rId88" display="https://ems.iwwf.sport/Competitions/Details?Id=a532ddc9-24a7-473f-9f33-8500abc5b354"/>
  </hyperlinks>
  <pageMargins left="0.51020408163265307" right="0.35076530612244899" top="0.19685039370078741" bottom="0.35433070866141736" header="0.19685039370078741" footer="0.11811023622047245"/>
  <pageSetup paperSize="9" orientation="portrait" horizontalDpi="0" verticalDpi="0" r:id="rId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view="pageLayout" topLeftCell="A16" zoomScale="96" zoomScaleNormal="100" zoomScalePageLayoutView="96" workbookViewId="0">
      <selection activeCell="B30" sqref="B30:I31"/>
    </sheetView>
  </sheetViews>
  <sheetFormatPr defaultRowHeight="15.75" x14ac:dyDescent="0.25"/>
  <cols>
    <col min="1" max="1" width="5.42578125" bestFit="1" customWidth="1"/>
    <col min="2" max="2" width="26" customWidth="1"/>
    <col min="3" max="3" width="6" style="244" customWidth="1"/>
    <col min="4" max="4" width="6" style="102" customWidth="1"/>
    <col min="5" max="5" width="5.85546875" customWidth="1"/>
    <col min="6" max="6" width="9.5703125" style="245" customWidth="1"/>
    <col min="7" max="7" width="9.42578125" style="102" customWidth="1"/>
    <col min="8" max="8" width="6.7109375" style="178" customWidth="1"/>
    <col min="9" max="9" width="10.5703125" customWidth="1"/>
  </cols>
  <sheetData>
    <row r="1" spans="1:9" ht="18.75" customHeight="1" x14ac:dyDescent="0.25">
      <c r="A1" s="999" t="s">
        <v>18</v>
      </c>
      <c r="B1" s="999"/>
      <c r="C1" s="999"/>
      <c r="D1" s="999"/>
      <c r="E1" s="999"/>
      <c r="F1" s="999"/>
      <c r="G1" s="999"/>
      <c r="H1" s="999"/>
      <c r="I1" s="999"/>
    </row>
    <row r="2" spans="1:9" ht="18.75" customHeight="1" x14ac:dyDescent="0.25">
      <c r="A2" s="999" t="s">
        <v>484</v>
      </c>
      <c r="B2" s="999"/>
      <c r="C2" s="999"/>
      <c r="D2" s="999"/>
      <c r="E2" s="999"/>
      <c r="F2" s="999"/>
      <c r="G2" s="999"/>
      <c r="H2" s="999"/>
      <c r="I2" s="999"/>
    </row>
    <row r="3" spans="1:9" ht="18.75" customHeight="1" x14ac:dyDescent="0.25">
      <c r="A3" s="202"/>
      <c r="B3" s="56"/>
      <c r="C3" s="698"/>
      <c r="D3" s="698" t="s">
        <v>65</v>
      </c>
      <c r="E3" s="56"/>
      <c r="F3" s="56"/>
      <c r="G3" s="56"/>
      <c r="H3" s="56"/>
      <c r="I3" s="56"/>
    </row>
    <row r="4" spans="1:9" ht="18.75" customHeight="1" x14ac:dyDescent="0.25">
      <c r="A4" s="202"/>
      <c r="B4" s="202"/>
      <c r="D4" s="698" t="s">
        <v>130</v>
      </c>
      <c r="E4" s="202"/>
      <c r="F4" s="736"/>
      <c r="G4" s="737"/>
      <c r="H4" s="84"/>
      <c r="I4" s="202"/>
    </row>
    <row r="5" spans="1:9" ht="18.75" customHeight="1" x14ac:dyDescent="0.25">
      <c r="A5" s="1032" t="s">
        <v>131</v>
      </c>
      <c r="B5" s="1032"/>
      <c r="C5" s="224"/>
      <c r="D5" s="1033" t="s">
        <v>1</v>
      </c>
      <c r="E5" s="1034" t="s">
        <v>132</v>
      </c>
      <c r="F5" s="1035" t="s">
        <v>485</v>
      </c>
      <c r="G5" s="1035"/>
      <c r="H5" s="1035"/>
      <c r="I5" s="1035"/>
    </row>
    <row r="6" spans="1:9" ht="18.75" customHeight="1" x14ac:dyDescent="0.25">
      <c r="A6" s="1022" t="s">
        <v>133</v>
      </c>
      <c r="B6" s="1024" t="s">
        <v>21</v>
      </c>
      <c r="C6" s="224" t="s">
        <v>0</v>
      </c>
      <c r="D6" s="1033"/>
      <c r="E6" s="1034"/>
      <c r="F6" s="1026" t="s">
        <v>2</v>
      </c>
      <c r="G6" s="1028" t="s">
        <v>3</v>
      </c>
      <c r="H6" s="1030" t="s">
        <v>134</v>
      </c>
      <c r="I6" s="794" t="s">
        <v>227</v>
      </c>
    </row>
    <row r="7" spans="1:9" ht="18.75" customHeight="1" x14ac:dyDescent="0.25">
      <c r="A7" s="1023"/>
      <c r="B7" s="1025"/>
      <c r="C7" s="224"/>
      <c r="D7" s="1033"/>
      <c r="E7" s="1034"/>
      <c r="F7" s="1027"/>
      <c r="G7" s="1029"/>
      <c r="H7" s="1031"/>
      <c r="I7" s="795"/>
    </row>
    <row r="8" spans="1:9" ht="18.75" customHeight="1" x14ac:dyDescent="0.3">
      <c r="A8" s="44">
        <v>1</v>
      </c>
      <c r="B8" s="731" t="s">
        <v>135</v>
      </c>
      <c r="C8" s="205">
        <v>2000</v>
      </c>
      <c r="D8" s="562" t="s">
        <v>136</v>
      </c>
      <c r="E8" s="580" t="s">
        <v>14</v>
      </c>
      <c r="F8" s="1123">
        <v>12450</v>
      </c>
      <c r="G8" s="226">
        <f t="shared" ref="G8:G9" si="0">F8*1000/12570</f>
        <v>990.45346062052511</v>
      </c>
      <c r="H8" s="227">
        <v>1</v>
      </c>
      <c r="I8" s="733" t="s">
        <v>32</v>
      </c>
    </row>
    <row r="9" spans="1:9" ht="18.75" customHeight="1" x14ac:dyDescent="0.3">
      <c r="A9" s="44">
        <v>2</v>
      </c>
      <c r="B9" s="39" t="s">
        <v>137</v>
      </c>
      <c r="C9" s="205">
        <v>1999</v>
      </c>
      <c r="D9" s="562" t="s">
        <v>136</v>
      </c>
      <c r="E9" s="225" t="s">
        <v>15</v>
      </c>
      <c r="F9" s="1123">
        <v>12400</v>
      </c>
      <c r="G9" s="226">
        <f t="shared" si="0"/>
        <v>986.47573587907721</v>
      </c>
      <c r="H9" s="228">
        <v>2</v>
      </c>
      <c r="I9" s="486" t="s">
        <v>138</v>
      </c>
    </row>
    <row r="10" spans="1:9" ht="18.75" customHeight="1" x14ac:dyDescent="0.3">
      <c r="A10" s="44">
        <v>3</v>
      </c>
      <c r="B10" s="39" t="s">
        <v>139</v>
      </c>
      <c r="C10" s="205" t="s">
        <v>43</v>
      </c>
      <c r="D10" s="205" t="s">
        <v>4</v>
      </c>
      <c r="E10" s="225" t="s">
        <v>14</v>
      </c>
      <c r="F10" s="1123">
        <v>12090</v>
      </c>
      <c r="G10" s="226">
        <f t="shared" ref="G10:G24" si="1">F10*1000/12570</f>
        <v>961.8138424821002</v>
      </c>
      <c r="H10" s="229">
        <v>3</v>
      </c>
      <c r="I10" s="486" t="s">
        <v>140</v>
      </c>
    </row>
    <row r="11" spans="1:9" ht="18.75" customHeight="1" x14ac:dyDescent="0.3">
      <c r="A11" s="44">
        <v>4</v>
      </c>
      <c r="B11" s="39" t="s">
        <v>141</v>
      </c>
      <c r="C11" s="205">
        <v>1998</v>
      </c>
      <c r="D11" s="562" t="s">
        <v>136</v>
      </c>
      <c r="E11" s="225" t="s">
        <v>13</v>
      </c>
      <c r="F11" s="1123">
        <v>11830</v>
      </c>
      <c r="G11" s="226">
        <f t="shared" si="1"/>
        <v>941.12967382657121</v>
      </c>
      <c r="H11" s="230">
        <v>4</v>
      </c>
      <c r="I11" s="486" t="s">
        <v>85</v>
      </c>
    </row>
    <row r="12" spans="1:9" ht="18.75" customHeight="1" x14ac:dyDescent="0.3">
      <c r="A12" s="44">
        <v>5</v>
      </c>
      <c r="B12" s="39" t="s">
        <v>142</v>
      </c>
      <c r="C12" s="205" t="s">
        <v>40</v>
      </c>
      <c r="D12" s="231" t="s">
        <v>4</v>
      </c>
      <c r="E12" s="225" t="s">
        <v>14</v>
      </c>
      <c r="F12" s="1123">
        <v>11760</v>
      </c>
      <c r="G12" s="226">
        <f t="shared" si="1"/>
        <v>935.5608591885441</v>
      </c>
      <c r="H12" s="232">
        <v>5</v>
      </c>
      <c r="I12" s="486" t="s">
        <v>143</v>
      </c>
    </row>
    <row r="13" spans="1:9" ht="18.75" customHeight="1" x14ac:dyDescent="0.3">
      <c r="A13" s="44">
        <v>6</v>
      </c>
      <c r="B13" s="39" t="s">
        <v>144</v>
      </c>
      <c r="C13" s="205">
        <v>2000</v>
      </c>
      <c r="D13" s="562" t="s">
        <v>136</v>
      </c>
      <c r="E13" s="225" t="s">
        <v>26</v>
      </c>
      <c r="F13" s="1123">
        <v>11480</v>
      </c>
      <c r="G13" s="226">
        <f t="shared" si="1"/>
        <v>913.2856006364359</v>
      </c>
      <c r="H13" s="233">
        <v>6</v>
      </c>
      <c r="I13" s="486" t="s">
        <v>96</v>
      </c>
    </row>
    <row r="14" spans="1:9" ht="18.75" customHeight="1" x14ac:dyDescent="0.3">
      <c r="A14" s="44">
        <v>7</v>
      </c>
      <c r="B14" s="39" t="s">
        <v>145</v>
      </c>
      <c r="C14" s="205">
        <v>1992</v>
      </c>
      <c r="D14" s="562" t="s">
        <v>136</v>
      </c>
      <c r="E14" s="225" t="s">
        <v>11</v>
      </c>
      <c r="F14" s="1123">
        <v>10730</v>
      </c>
      <c r="G14" s="226">
        <f t="shared" si="1"/>
        <v>853.61972951471762</v>
      </c>
      <c r="H14" s="233">
        <v>7</v>
      </c>
      <c r="I14" s="486" t="s">
        <v>146</v>
      </c>
    </row>
    <row r="15" spans="1:9" ht="18.75" customHeight="1" x14ac:dyDescent="0.3">
      <c r="A15" s="44">
        <v>8</v>
      </c>
      <c r="B15" s="39" t="s">
        <v>147</v>
      </c>
      <c r="C15" s="205">
        <v>1991</v>
      </c>
      <c r="D15" s="562" t="s">
        <v>136</v>
      </c>
      <c r="E15" s="225" t="s">
        <v>26</v>
      </c>
      <c r="F15" s="1123">
        <v>10630</v>
      </c>
      <c r="G15" s="226">
        <f t="shared" si="1"/>
        <v>845.66428003182182</v>
      </c>
      <c r="H15" s="233">
        <v>8</v>
      </c>
      <c r="I15" s="285" t="s">
        <v>60</v>
      </c>
    </row>
    <row r="16" spans="1:9" ht="18.75" customHeight="1" x14ac:dyDescent="0.3">
      <c r="A16" s="44">
        <v>9</v>
      </c>
      <c r="B16" s="39" t="s">
        <v>148</v>
      </c>
      <c r="C16" s="205">
        <v>2003</v>
      </c>
      <c r="D16" s="562" t="s">
        <v>136</v>
      </c>
      <c r="E16" s="225" t="s">
        <v>14</v>
      </c>
      <c r="F16" s="1123">
        <v>10450</v>
      </c>
      <c r="G16" s="226">
        <f t="shared" si="1"/>
        <v>831.34447096260942</v>
      </c>
      <c r="H16" s="233">
        <v>9</v>
      </c>
      <c r="I16" s="486" t="s">
        <v>149</v>
      </c>
    </row>
    <row r="17" spans="1:9" ht="18.75" customHeight="1" x14ac:dyDescent="0.3">
      <c r="A17" s="44">
        <v>10</v>
      </c>
      <c r="B17" s="39" t="s">
        <v>150</v>
      </c>
      <c r="C17" s="123">
        <v>2004</v>
      </c>
      <c r="D17" s="234" t="s">
        <v>136</v>
      </c>
      <c r="E17" s="58" t="s">
        <v>9</v>
      </c>
      <c r="F17" s="1123">
        <v>10300</v>
      </c>
      <c r="G17" s="226">
        <f t="shared" si="1"/>
        <v>819.41129673826572</v>
      </c>
      <c r="H17" s="233">
        <v>10</v>
      </c>
      <c r="I17" s="734" t="s">
        <v>85</v>
      </c>
    </row>
    <row r="18" spans="1:9" ht="18.75" customHeight="1" x14ac:dyDescent="0.3">
      <c r="A18" s="44">
        <v>11</v>
      </c>
      <c r="B18" s="39" t="s">
        <v>396</v>
      </c>
      <c r="C18" s="205">
        <v>1990</v>
      </c>
      <c r="D18" s="235" t="s">
        <v>397</v>
      </c>
      <c r="E18" s="225" t="s">
        <v>398</v>
      </c>
      <c r="F18" s="1123">
        <v>10260</v>
      </c>
      <c r="G18" s="226">
        <f t="shared" si="1"/>
        <v>816.22911694510742</v>
      </c>
      <c r="H18" s="233">
        <v>11</v>
      </c>
      <c r="I18" s="285" t="s">
        <v>340</v>
      </c>
    </row>
    <row r="19" spans="1:9" ht="18.75" customHeight="1" thickBot="1" x14ac:dyDescent="0.35">
      <c r="A19" s="732">
        <v>12</v>
      </c>
      <c r="B19" s="55" t="s">
        <v>152</v>
      </c>
      <c r="C19" s="97" t="s">
        <v>34</v>
      </c>
      <c r="D19" s="97" t="s">
        <v>136</v>
      </c>
      <c r="E19" s="237" t="s">
        <v>12</v>
      </c>
      <c r="F19" s="1123">
        <v>10240</v>
      </c>
      <c r="G19" s="238">
        <f t="shared" si="1"/>
        <v>814.63802704852822</v>
      </c>
      <c r="H19" s="730">
        <v>12</v>
      </c>
      <c r="I19" s="717" t="s">
        <v>27</v>
      </c>
    </row>
    <row r="20" spans="1:9" ht="18.75" customHeight="1" thickTop="1" x14ac:dyDescent="0.3">
      <c r="A20" s="44">
        <v>13</v>
      </c>
      <c r="B20" s="52" t="s">
        <v>153</v>
      </c>
      <c r="C20" s="206" t="s">
        <v>43</v>
      </c>
      <c r="D20" s="206" t="s">
        <v>4</v>
      </c>
      <c r="E20" s="241" t="s">
        <v>10</v>
      </c>
      <c r="F20" s="1123">
        <v>10200</v>
      </c>
      <c r="G20" s="242">
        <f t="shared" si="1"/>
        <v>811.45584725536992</v>
      </c>
      <c r="H20" s="735">
        <v>14</v>
      </c>
      <c r="I20" s="710" t="s">
        <v>25</v>
      </c>
    </row>
    <row r="21" spans="1:9" ht="18.75" customHeight="1" x14ac:dyDescent="0.3">
      <c r="A21" s="44">
        <v>13</v>
      </c>
      <c r="B21" s="39" t="s">
        <v>154</v>
      </c>
      <c r="C21" s="205" t="s">
        <v>101</v>
      </c>
      <c r="D21" s="562" t="s">
        <v>4</v>
      </c>
      <c r="E21" s="225" t="s">
        <v>13</v>
      </c>
      <c r="F21" s="1123">
        <v>10170</v>
      </c>
      <c r="G21" s="226">
        <f t="shared" si="1"/>
        <v>809.06921241050122</v>
      </c>
      <c r="H21" s="251">
        <v>15</v>
      </c>
      <c r="I21" s="285" t="s">
        <v>85</v>
      </c>
    </row>
    <row r="22" spans="1:9" ht="18.75" customHeight="1" x14ac:dyDescent="0.3">
      <c r="A22" s="44">
        <v>14</v>
      </c>
      <c r="B22" s="39" t="s">
        <v>399</v>
      </c>
      <c r="C22" s="123">
        <v>1978</v>
      </c>
      <c r="D22" s="565" t="s">
        <v>400</v>
      </c>
      <c r="E22" s="58" t="s">
        <v>401</v>
      </c>
      <c r="F22" s="1123">
        <v>10130</v>
      </c>
      <c r="G22" s="226">
        <f t="shared" si="1"/>
        <v>805.88703261734292</v>
      </c>
      <c r="H22" s="251">
        <v>16</v>
      </c>
      <c r="I22" s="716" t="s">
        <v>402</v>
      </c>
    </row>
    <row r="23" spans="1:9" ht="18.75" customHeight="1" x14ac:dyDescent="0.3">
      <c r="A23" s="44">
        <v>15</v>
      </c>
      <c r="B23" s="39" t="s">
        <v>165</v>
      </c>
      <c r="C23" s="123">
        <v>2010</v>
      </c>
      <c r="D23" s="234" t="s">
        <v>5</v>
      </c>
      <c r="E23" s="58" t="s">
        <v>403</v>
      </c>
      <c r="F23" s="1123">
        <v>10120</v>
      </c>
      <c r="G23" s="226">
        <f t="shared" si="1"/>
        <v>805.09148766905332</v>
      </c>
      <c r="H23" s="251">
        <v>17</v>
      </c>
      <c r="I23" s="716" t="s">
        <v>404</v>
      </c>
    </row>
    <row r="24" spans="1:9" ht="18.75" customHeight="1" x14ac:dyDescent="0.3">
      <c r="A24" s="44">
        <v>16</v>
      </c>
      <c r="B24" s="39" t="s">
        <v>156</v>
      </c>
      <c r="C24" s="123">
        <v>2001</v>
      </c>
      <c r="D24" s="565" t="s">
        <v>136</v>
      </c>
      <c r="E24" s="58" t="s">
        <v>9</v>
      </c>
      <c r="F24" s="1123">
        <v>9050</v>
      </c>
      <c r="G24" s="226">
        <f t="shared" si="1"/>
        <v>719.96817820206843</v>
      </c>
      <c r="H24" s="251"/>
      <c r="I24" s="716" t="s">
        <v>157</v>
      </c>
    </row>
    <row r="25" spans="1:9" ht="18.75" customHeight="1" x14ac:dyDescent="0.3">
      <c r="A25" s="44">
        <v>17</v>
      </c>
      <c r="B25" s="39" t="s">
        <v>159</v>
      </c>
      <c r="C25" s="123">
        <v>2007</v>
      </c>
      <c r="D25" s="565" t="s">
        <v>4</v>
      </c>
      <c r="E25" s="58" t="s">
        <v>9</v>
      </c>
      <c r="F25" s="1124">
        <v>7370</v>
      </c>
      <c r="G25" s="226">
        <f>F25*1000/12570</f>
        <v>586.31662688941924</v>
      </c>
      <c r="H25" s="251"/>
      <c r="I25" s="716" t="s">
        <v>526</v>
      </c>
    </row>
    <row r="26" spans="1:9" ht="18.75" customHeight="1" x14ac:dyDescent="0.3">
      <c r="A26" s="44">
        <v>18</v>
      </c>
      <c r="B26" s="39" t="s">
        <v>158</v>
      </c>
      <c r="C26" s="123">
        <v>2011</v>
      </c>
      <c r="D26" s="565" t="s">
        <v>5</v>
      </c>
      <c r="E26" s="58" t="s">
        <v>9</v>
      </c>
      <c r="F26" s="1123">
        <v>7070</v>
      </c>
      <c r="G26" s="226">
        <f>F26*1000/12570</f>
        <v>562.45027844073195</v>
      </c>
      <c r="H26" s="251"/>
      <c r="I26" s="716" t="s">
        <v>55</v>
      </c>
    </row>
    <row r="27" spans="1:9" ht="18.75" customHeight="1" x14ac:dyDescent="0.25"/>
    <row r="28" spans="1:9" ht="18.75" customHeight="1" x14ac:dyDescent="0.25">
      <c r="C28"/>
      <c r="D28"/>
      <c r="F28"/>
      <c r="G28"/>
      <c r="H28"/>
    </row>
    <row r="29" spans="1:9" ht="18.75" customHeight="1" x14ac:dyDescent="0.25">
      <c r="A29" s="633" t="s">
        <v>64</v>
      </c>
      <c r="B29" s="504" t="s">
        <v>38</v>
      </c>
      <c r="C29" s="18"/>
      <c r="D29" s="24"/>
      <c r="E29" s="634"/>
      <c r="F29" s="635"/>
      <c r="G29" s="635"/>
      <c r="H29" s="636"/>
      <c r="I29" s="637"/>
    </row>
    <row r="30" spans="1:9" ht="18.75" customHeight="1" x14ac:dyDescent="0.25">
      <c r="A30" s="633" t="s">
        <v>422</v>
      </c>
      <c r="B30" s="1049" t="s">
        <v>39</v>
      </c>
      <c r="C30" s="1049"/>
      <c r="D30" s="1049"/>
      <c r="E30" s="1049"/>
      <c r="F30" s="1049"/>
      <c r="G30" s="1049"/>
      <c r="H30" s="1049"/>
      <c r="I30" s="1049"/>
    </row>
    <row r="31" spans="1:9" ht="18.75" customHeight="1" x14ac:dyDescent="0.25">
      <c r="A31" s="638"/>
      <c r="B31" s="1049"/>
      <c r="C31" s="1049"/>
      <c r="D31" s="1049"/>
      <c r="E31" s="1049"/>
      <c r="F31" s="1049"/>
      <c r="G31" s="1049"/>
      <c r="H31" s="1049"/>
      <c r="I31" s="1049"/>
    </row>
    <row r="32" spans="1:9" ht="18.75" customHeight="1" x14ac:dyDescent="0.25">
      <c r="C32"/>
      <c r="D32"/>
      <c r="F32"/>
      <c r="G32"/>
      <c r="H32"/>
    </row>
    <row r="33" spans="1:9" ht="18.75" customHeight="1" x14ac:dyDescent="0.25">
      <c r="C33"/>
      <c r="D33"/>
      <c r="F33"/>
      <c r="G33"/>
      <c r="H33"/>
    </row>
    <row r="34" spans="1:9" ht="18.75" customHeight="1" x14ac:dyDescent="0.25">
      <c r="C34"/>
      <c r="D34"/>
      <c r="F34"/>
      <c r="G34"/>
      <c r="H34"/>
    </row>
    <row r="35" spans="1:9" ht="18.75" customHeight="1" x14ac:dyDescent="0.25">
      <c r="A35" s="572"/>
      <c r="B35" s="216"/>
      <c r="C35" s="573"/>
      <c r="D35" s="193"/>
      <c r="E35" s="572"/>
      <c r="F35" s="574"/>
      <c r="G35" s="193"/>
      <c r="H35" s="192"/>
      <c r="I35" s="572"/>
    </row>
    <row r="36" spans="1:9" ht="18.75" customHeight="1" x14ac:dyDescent="0.25">
      <c r="A36" s="572"/>
      <c r="B36" s="216"/>
      <c r="C36" s="573"/>
      <c r="D36" s="193"/>
      <c r="E36" s="572"/>
      <c r="F36" s="574"/>
      <c r="G36" s="193"/>
      <c r="H36" s="192"/>
      <c r="I36" s="572"/>
    </row>
    <row r="37" spans="1:9" ht="18.75" customHeight="1" x14ac:dyDescent="0.25">
      <c r="A37" s="572"/>
      <c r="B37" s="216"/>
      <c r="C37" s="573"/>
      <c r="D37" s="193"/>
      <c r="E37" s="572"/>
      <c r="F37" s="574"/>
      <c r="G37" s="193"/>
      <c r="H37" s="192"/>
      <c r="I37" s="572"/>
    </row>
    <row r="38" spans="1:9" ht="18.75" customHeight="1" x14ac:dyDescent="0.25">
      <c r="A38" s="572"/>
      <c r="B38" s="216"/>
      <c r="C38" s="573"/>
      <c r="D38" s="193"/>
      <c r="E38" s="572"/>
      <c r="F38" s="574"/>
      <c r="G38" s="193"/>
      <c r="H38" s="192"/>
      <c r="I38" s="572"/>
    </row>
    <row r="39" spans="1:9" ht="18.75" customHeight="1" x14ac:dyDescent="0.25">
      <c r="A39" s="572"/>
      <c r="B39" s="216"/>
      <c r="C39" s="573"/>
      <c r="D39" s="193"/>
      <c r="E39" s="572"/>
      <c r="F39" s="574"/>
      <c r="G39" s="193"/>
      <c r="H39" s="192"/>
      <c r="I39" s="572"/>
    </row>
    <row r="40" spans="1:9" ht="18.75" customHeight="1" x14ac:dyDescent="0.25">
      <c r="A40" s="572"/>
      <c r="B40" s="216"/>
      <c r="C40" s="573"/>
      <c r="D40" s="193"/>
      <c r="E40" s="572"/>
      <c r="F40" s="574"/>
      <c r="G40" s="193"/>
      <c r="H40" s="192"/>
      <c r="I40" s="572"/>
    </row>
    <row r="41" spans="1:9" ht="18.75" customHeight="1" x14ac:dyDescent="0.25">
      <c r="A41" s="572"/>
      <c r="B41" s="582"/>
      <c r="C41" s="583"/>
      <c r="D41" s="584"/>
      <c r="E41" s="585"/>
      <c r="F41" s="586"/>
      <c r="G41" s="584"/>
      <c r="H41" s="584"/>
      <c r="I41" s="572"/>
    </row>
    <row r="42" spans="1:9" ht="16.5" customHeight="1" x14ac:dyDescent="0.25">
      <c r="A42" s="572"/>
      <c r="B42" s="572"/>
      <c r="C42" s="13"/>
      <c r="D42" s="13"/>
      <c r="E42" s="575"/>
      <c r="F42" s="577"/>
      <c r="G42" s="15"/>
      <c r="H42" s="579"/>
      <c r="I42" s="578"/>
    </row>
    <row r="43" spans="1:9" ht="18.75" customHeight="1" x14ac:dyDescent="0.25">
      <c r="A43" s="999" t="s">
        <v>18</v>
      </c>
      <c r="B43" s="999"/>
      <c r="C43" s="999"/>
      <c r="D43" s="999"/>
      <c r="E43" s="999"/>
      <c r="F43" s="999"/>
      <c r="G43" s="999"/>
      <c r="H43" s="999"/>
      <c r="I43" s="999"/>
    </row>
    <row r="44" spans="1:9" ht="18.75" customHeight="1" x14ac:dyDescent="0.25">
      <c r="A44" s="999" t="s">
        <v>484</v>
      </c>
      <c r="B44" s="999"/>
      <c r="C44" s="999"/>
      <c r="D44" s="999"/>
      <c r="E44" s="999"/>
      <c r="F44" s="999"/>
      <c r="G44" s="999"/>
      <c r="H44" s="999"/>
      <c r="I44" s="999"/>
    </row>
    <row r="45" spans="1:9" ht="18.75" customHeight="1" x14ac:dyDescent="0.25">
      <c r="B45" s="56"/>
      <c r="C45" s="561"/>
      <c r="D45" s="561" t="s">
        <v>65</v>
      </c>
      <c r="E45" s="56"/>
      <c r="F45" s="56"/>
      <c r="G45" s="56"/>
      <c r="H45" s="56"/>
      <c r="I45" s="56"/>
    </row>
    <row r="46" spans="1:9" ht="18.75" customHeight="1" x14ac:dyDescent="0.25">
      <c r="A46" s="1039" t="s">
        <v>164</v>
      </c>
      <c r="B46" s="1039"/>
      <c r="C46" s="1039"/>
      <c r="D46" s="1039"/>
      <c r="E46" s="1039"/>
      <c r="F46" s="1039"/>
      <c r="G46" s="1039"/>
      <c r="H46" s="1039"/>
      <c r="I46" s="1039"/>
    </row>
    <row r="47" spans="1:9" ht="18.75" customHeight="1" x14ac:dyDescent="0.25">
      <c r="A47" s="1032" t="s">
        <v>164</v>
      </c>
      <c r="B47" s="1032"/>
      <c r="C47" s="224"/>
      <c r="D47" s="1033" t="s">
        <v>1</v>
      </c>
      <c r="E47" s="1034" t="s">
        <v>132</v>
      </c>
      <c r="F47" s="1035" t="s">
        <v>485</v>
      </c>
      <c r="G47" s="1035"/>
      <c r="H47" s="1035"/>
      <c r="I47" s="1035"/>
    </row>
    <row r="48" spans="1:9" ht="18.75" customHeight="1" x14ac:dyDescent="0.25">
      <c r="A48" s="1040" t="s">
        <v>133</v>
      </c>
      <c r="B48" s="1041" t="s">
        <v>21</v>
      </c>
      <c r="C48" s="224" t="s">
        <v>0</v>
      </c>
      <c r="D48" s="1033"/>
      <c r="E48" s="1034"/>
      <c r="F48" s="1042" t="s">
        <v>2</v>
      </c>
      <c r="G48" s="1028" t="s">
        <v>3</v>
      </c>
      <c r="H48" s="1030" t="s">
        <v>134</v>
      </c>
      <c r="I48" s="1028" t="s">
        <v>227</v>
      </c>
    </row>
    <row r="49" spans="1:9" ht="18.75" customHeight="1" x14ac:dyDescent="0.25">
      <c r="A49" s="1040"/>
      <c r="B49" s="1041"/>
      <c r="C49" s="224"/>
      <c r="D49" s="1033"/>
      <c r="E49" s="1034"/>
      <c r="F49" s="1042"/>
      <c r="G49" s="1028"/>
      <c r="H49" s="1030"/>
      <c r="I49" s="1028"/>
    </row>
    <row r="50" spans="1:9" ht="18.75" customHeight="1" x14ac:dyDescent="0.3">
      <c r="A50" s="45">
        <v>1</v>
      </c>
      <c r="B50" s="39" t="s">
        <v>139</v>
      </c>
      <c r="C50" s="123" t="s">
        <v>43</v>
      </c>
      <c r="D50" s="562" t="s">
        <v>4</v>
      </c>
      <c r="E50" s="646" t="s">
        <v>14</v>
      </c>
      <c r="F50" s="41">
        <v>12090</v>
      </c>
      <c r="G50" s="226">
        <f t="shared" ref="G50:G61" si="2">F50*1000/12570</f>
        <v>961.8138424821002</v>
      </c>
      <c r="H50" s="227">
        <v>1</v>
      </c>
      <c r="I50" s="285" t="s">
        <v>140</v>
      </c>
    </row>
    <row r="51" spans="1:9" ht="18.75" customHeight="1" x14ac:dyDescent="0.3">
      <c r="A51" s="45">
        <v>2</v>
      </c>
      <c r="B51" s="39" t="s">
        <v>142</v>
      </c>
      <c r="C51" s="123" t="s">
        <v>40</v>
      </c>
      <c r="D51" s="234" t="s">
        <v>4</v>
      </c>
      <c r="E51" s="646" t="s">
        <v>14</v>
      </c>
      <c r="F51" s="41">
        <v>11760</v>
      </c>
      <c r="G51" s="226">
        <f t="shared" si="2"/>
        <v>935.5608591885441</v>
      </c>
      <c r="H51" s="228">
        <v>2</v>
      </c>
      <c r="I51" s="285" t="s">
        <v>143</v>
      </c>
    </row>
    <row r="52" spans="1:9" ht="18.75" customHeight="1" x14ac:dyDescent="0.3">
      <c r="A52" s="45">
        <v>3</v>
      </c>
      <c r="B52" s="39" t="s">
        <v>153</v>
      </c>
      <c r="C52" s="123" t="s">
        <v>43</v>
      </c>
      <c r="D52" s="562" t="s">
        <v>4</v>
      </c>
      <c r="E52" s="646" t="s">
        <v>10</v>
      </c>
      <c r="F52" s="41">
        <v>10200</v>
      </c>
      <c r="G52" s="226">
        <f t="shared" si="2"/>
        <v>811.45584725536992</v>
      </c>
      <c r="H52" s="229">
        <v>3</v>
      </c>
      <c r="I52" s="285" t="s">
        <v>25</v>
      </c>
    </row>
    <row r="53" spans="1:9" ht="18.75" customHeight="1" x14ac:dyDescent="0.3">
      <c r="A53" s="45">
        <v>4</v>
      </c>
      <c r="B53" s="39" t="s">
        <v>154</v>
      </c>
      <c r="C53" s="123" t="s">
        <v>101</v>
      </c>
      <c r="D53" s="562" t="s">
        <v>4</v>
      </c>
      <c r="E53" s="646" t="s">
        <v>13</v>
      </c>
      <c r="F53" s="41">
        <v>10170</v>
      </c>
      <c r="G53" s="226">
        <f t="shared" si="2"/>
        <v>809.06921241050122</v>
      </c>
      <c r="H53" s="230">
        <v>4</v>
      </c>
      <c r="I53" s="285" t="s">
        <v>85</v>
      </c>
    </row>
    <row r="54" spans="1:9" ht="18.75" customHeight="1" x14ac:dyDescent="0.3">
      <c r="A54" s="45">
        <v>5</v>
      </c>
      <c r="B54" s="39" t="s">
        <v>165</v>
      </c>
      <c r="C54" s="123" t="s">
        <v>41</v>
      </c>
      <c r="D54" s="562" t="s">
        <v>5</v>
      </c>
      <c r="E54" s="646" t="s">
        <v>13</v>
      </c>
      <c r="F54" s="41">
        <v>10120</v>
      </c>
      <c r="G54" s="226">
        <f t="shared" si="2"/>
        <v>805.09148766905332</v>
      </c>
      <c r="H54" s="232">
        <v>5</v>
      </c>
      <c r="I54" s="285" t="s">
        <v>404</v>
      </c>
    </row>
    <row r="55" spans="1:9" ht="18.75" customHeight="1" x14ac:dyDescent="0.3">
      <c r="A55" s="45">
        <v>6</v>
      </c>
      <c r="B55" s="39" t="s">
        <v>171</v>
      </c>
      <c r="C55" s="123" t="s">
        <v>41</v>
      </c>
      <c r="D55" s="562" t="s">
        <v>5</v>
      </c>
      <c r="E55" s="646" t="s">
        <v>13</v>
      </c>
      <c r="F55" s="41">
        <v>9540</v>
      </c>
      <c r="G55" s="226">
        <f t="shared" si="2"/>
        <v>758.94988066825772</v>
      </c>
      <c r="H55" s="233">
        <v>6</v>
      </c>
      <c r="I55" s="285" t="s">
        <v>404</v>
      </c>
    </row>
    <row r="56" spans="1:9" ht="18.75" customHeight="1" x14ac:dyDescent="0.3">
      <c r="A56" s="45">
        <v>7</v>
      </c>
      <c r="B56" s="39" t="s">
        <v>166</v>
      </c>
      <c r="C56" s="123" t="s">
        <v>43</v>
      </c>
      <c r="D56" s="562" t="s">
        <v>4</v>
      </c>
      <c r="E56" s="646" t="s">
        <v>49</v>
      </c>
      <c r="F56" s="41">
        <v>9290</v>
      </c>
      <c r="G56" s="226">
        <f t="shared" si="2"/>
        <v>739.06125696101833</v>
      </c>
      <c r="H56" s="233">
        <v>7</v>
      </c>
      <c r="I56" s="285" t="s">
        <v>31</v>
      </c>
    </row>
    <row r="57" spans="1:9" ht="18.75" customHeight="1" x14ac:dyDescent="0.3">
      <c r="A57" s="45">
        <v>8</v>
      </c>
      <c r="B57" s="39" t="s">
        <v>167</v>
      </c>
      <c r="C57" s="123" t="s">
        <v>101</v>
      </c>
      <c r="D57" s="562" t="s">
        <v>4</v>
      </c>
      <c r="E57" s="646" t="s">
        <v>26</v>
      </c>
      <c r="F57" s="41">
        <v>8980</v>
      </c>
      <c r="G57" s="226">
        <f t="shared" si="2"/>
        <v>714.39936356404132</v>
      </c>
      <c r="H57" s="233">
        <v>8</v>
      </c>
      <c r="I57" s="285" t="s">
        <v>168</v>
      </c>
    </row>
    <row r="58" spans="1:9" ht="18.75" customHeight="1" x14ac:dyDescent="0.3">
      <c r="A58" s="45">
        <v>9</v>
      </c>
      <c r="B58" s="39" t="s">
        <v>169</v>
      </c>
      <c r="C58" s="123" t="s">
        <v>101</v>
      </c>
      <c r="D58" s="562" t="s">
        <v>4</v>
      </c>
      <c r="E58" s="646" t="s">
        <v>15</v>
      </c>
      <c r="F58" s="41">
        <v>8530</v>
      </c>
      <c r="G58" s="226">
        <f t="shared" si="2"/>
        <v>678.59984089101033</v>
      </c>
      <c r="H58" s="233">
        <v>9</v>
      </c>
      <c r="I58" s="285" t="s">
        <v>170</v>
      </c>
    </row>
    <row r="59" spans="1:9" ht="18.75" customHeight="1" x14ac:dyDescent="0.3">
      <c r="A59" s="45">
        <v>10</v>
      </c>
      <c r="B59" s="39" t="s">
        <v>172</v>
      </c>
      <c r="C59" s="123" t="s">
        <v>101</v>
      </c>
      <c r="D59" s="562" t="s">
        <v>4</v>
      </c>
      <c r="E59" s="646" t="s">
        <v>26</v>
      </c>
      <c r="F59" s="41">
        <v>8120</v>
      </c>
      <c r="G59" s="226">
        <f t="shared" si="2"/>
        <v>645.98249801113764</v>
      </c>
      <c r="H59" s="233">
        <v>10</v>
      </c>
      <c r="I59" s="285" t="s">
        <v>29</v>
      </c>
    </row>
    <row r="60" spans="1:9" ht="18.75" customHeight="1" x14ac:dyDescent="0.3">
      <c r="A60" s="45">
        <v>11</v>
      </c>
      <c r="B60" s="39" t="s">
        <v>174</v>
      </c>
      <c r="C60" s="123" t="s">
        <v>51</v>
      </c>
      <c r="D60" s="234" t="s">
        <v>5</v>
      </c>
      <c r="E60" s="646" t="s">
        <v>44</v>
      </c>
      <c r="F60" s="41">
        <v>8090</v>
      </c>
      <c r="G60" s="226">
        <f t="shared" si="2"/>
        <v>643.59586316626894</v>
      </c>
      <c r="H60" s="233">
        <v>11</v>
      </c>
      <c r="I60" s="285" t="s">
        <v>405</v>
      </c>
    </row>
    <row r="61" spans="1:9" ht="18.75" customHeight="1" thickBot="1" x14ac:dyDescent="0.35">
      <c r="A61" s="51">
        <v>12</v>
      </c>
      <c r="B61" s="55" t="s">
        <v>173</v>
      </c>
      <c r="C61" s="126" t="s">
        <v>40</v>
      </c>
      <c r="D61" s="247" t="s">
        <v>4</v>
      </c>
      <c r="E61" s="738" t="s">
        <v>26</v>
      </c>
      <c r="F61" s="200">
        <v>8030</v>
      </c>
      <c r="G61" s="238">
        <f t="shared" si="2"/>
        <v>638.82259347653144</v>
      </c>
      <c r="H61" s="248">
        <v>12</v>
      </c>
      <c r="I61" s="717" t="s">
        <v>112</v>
      </c>
    </row>
    <row r="62" spans="1:9" ht="18.75" customHeight="1" thickTop="1" x14ac:dyDescent="0.3">
      <c r="A62" s="47">
        <v>13</v>
      </c>
      <c r="B62" s="39" t="s">
        <v>159</v>
      </c>
      <c r="C62" s="123">
        <v>2007</v>
      </c>
      <c r="D62" s="565" t="s">
        <v>4</v>
      </c>
      <c r="E62" s="58" t="s">
        <v>9</v>
      </c>
      <c r="F62" s="902">
        <v>7370</v>
      </c>
      <c r="G62" s="226">
        <f>F62*1000/12570</f>
        <v>586.31662688941924</v>
      </c>
      <c r="H62" s="263"/>
      <c r="I62" s="716" t="s">
        <v>526</v>
      </c>
    </row>
    <row r="63" spans="1:9" ht="18.75" customHeight="1" x14ac:dyDescent="0.3">
      <c r="A63" s="45">
        <v>14</v>
      </c>
      <c r="B63" s="52" t="s">
        <v>175</v>
      </c>
      <c r="C63" s="110" t="s">
        <v>101</v>
      </c>
      <c r="D63" s="563" t="s">
        <v>4</v>
      </c>
      <c r="E63" s="739" t="s">
        <v>16</v>
      </c>
      <c r="F63" s="249">
        <v>7150</v>
      </c>
      <c r="G63" s="242">
        <f t="shared" ref="G63:G66" si="3">F63*1000/12570</f>
        <v>568.81463802704855</v>
      </c>
      <c r="H63" s="262">
        <v>13</v>
      </c>
      <c r="I63" s="710" t="s">
        <v>176</v>
      </c>
    </row>
    <row r="64" spans="1:9" ht="18.75" customHeight="1" x14ac:dyDescent="0.3">
      <c r="A64" s="45">
        <v>15</v>
      </c>
      <c r="B64" s="39" t="s">
        <v>177</v>
      </c>
      <c r="C64" s="123" t="s">
        <v>101</v>
      </c>
      <c r="D64" s="562" t="s">
        <v>4</v>
      </c>
      <c r="E64" s="646" t="s">
        <v>12</v>
      </c>
      <c r="F64" s="41">
        <v>7130</v>
      </c>
      <c r="G64" s="226">
        <f t="shared" si="3"/>
        <v>567.22354813046934</v>
      </c>
      <c r="H64" s="263">
        <v>14</v>
      </c>
      <c r="I64" s="285" t="s">
        <v>27</v>
      </c>
    </row>
    <row r="65" spans="1:9" ht="18.75" customHeight="1" x14ac:dyDescent="0.3">
      <c r="A65" s="45">
        <v>16</v>
      </c>
      <c r="B65" s="39" t="s">
        <v>158</v>
      </c>
      <c r="C65" s="123">
        <v>2011</v>
      </c>
      <c r="D65" s="234" t="s">
        <v>5</v>
      </c>
      <c r="E65" s="58" t="s">
        <v>9</v>
      </c>
      <c r="F65" s="33">
        <v>7070</v>
      </c>
      <c r="G65" s="226">
        <f t="shared" si="3"/>
        <v>562.45027844073195</v>
      </c>
      <c r="H65" s="263" t="s">
        <v>406</v>
      </c>
      <c r="I65" s="716" t="s">
        <v>55</v>
      </c>
    </row>
    <row r="66" spans="1:9" ht="18.75" customHeight="1" x14ac:dyDescent="0.3">
      <c r="A66" s="45">
        <v>17</v>
      </c>
      <c r="B66" s="39" t="s">
        <v>178</v>
      </c>
      <c r="C66" s="123" t="s">
        <v>42</v>
      </c>
      <c r="D66" s="565" t="s">
        <v>4</v>
      </c>
      <c r="E66" s="646" t="s">
        <v>115</v>
      </c>
      <c r="F66" s="41">
        <v>6670</v>
      </c>
      <c r="G66" s="226">
        <f t="shared" si="3"/>
        <v>530.62848050914874</v>
      </c>
      <c r="H66" s="263">
        <v>17</v>
      </c>
      <c r="I66" s="285" t="s">
        <v>179</v>
      </c>
    </row>
    <row r="67" spans="1:9" ht="18.75" customHeight="1" x14ac:dyDescent="0.3">
      <c r="A67" s="243">
        <v>18</v>
      </c>
      <c r="B67" s="39" t="s">
        <v>160</v>
      </c>
      <c r="C67" s="123">
        <v>2012</v>
      </c>
      <c r="D67" s="565" t="s">
        <v>6</v>
      </c>
      <c r="E67" s="58" t="s">
        <v>9</v>
      </c>
      <c r="F67" s="34">
        <v>4010</v>
      </c>
      <c r="G67" s="226">
        <f>F67*1000/12570</f>
        <v>319.01352426412092</v>
      </c>
      <c r="H67" s="251"/>
      <c r="I67" s="716" t="s">
        <v>161</v>
      </c>
    </row>
    <row r="68" spans="1:9" ht="18.75" customHeight="1" x14ac:dyDescent="0.25"/>
    <row r="69" spans="1:9" ht="16.5" customHeight="1" x14ac:dyDescent="0.25"/>
    <row r="70" spans="1:9" ht="16.5" customHeight="1" x14ac:dyDescent="0.25"/>
    <row r="71" spans="1:9" ht="16.5" customHeight="1" x14ac:dyDescent="0.25"/>
    <row r="72" spans="1:9" ht="16.5" customHeight="1" x14ac:dyDescent="0.25"/>
    <row r="73" spans="1:9" ht="16.5" customHeight="1" x14ac:dyDescent="0.25"/>
    <row r="74" spans="1:9" ht="16.5" customHeight="1" x14ac:dyDescent="0.25"/>
    <row r="75" spans="1:9" ht="16.5" customHeight="1" x14ac:dyDescent="0.25"/>
    <row r="76" spans="1:9" ht="16.5" customHeight="1" x14ac:dyDescent="0.25"/>
    <row r="77" spans="1:9" ht="16.5" customHeight="1" x14ac:dyDescent="0.25"/>
    <row r="78" spans="1:9" ht="16.5" customHeight="1" x14ac:dyDescent="0.25"/>
    <row r="79" spans="1:9" ht="16.5" customHeight="1" x14ac:dyDescent="0.25"/>
    <row r="80" spans="1:9" ht="16.5" customHeight="1" x14ac:dyDescent="0.25"/>
    <row r="81" spans="1:9" ht="16.5" customHeight="1" x14ac:dyDescent="0.25"/>
    <row r="82" spans="1:9" ht="16.5" customHeight="1" x14ac:dyDescent="0.25"/>
    <row r="83" spans="1:9" ht="16.5" customHeight="1" x14ac:dyDescent="0.25"/>
    <row r="84" spans="1:9" ht="16.5" customHeight="1" x14ac:dyDescent="0.25"/>
    <row r="85" spans="1:9" ht="16.5" customHeight="1" x14ac:dyDescent="0.25"/>
    <row r="86" spans="1:9" ht="16.5" customHeight="1" x14ac:dyDescent="0.25"/>
    <row r="87" spans="1:9" x14ac:dyDescent="0.25">
      <c r="A87" s="999" t="s">
        <v>18</v>
      </c>
      <c r="B87" s="999"/>
      <c r="C87" s="999"/>
      <c r="D87" s="999"/>
      <c r="E87" s="999"/>
      <c r="F87" s="999"/>
      <c r="G87" s="999"/>
      <c r="H87" s="999"/>
      <c r="I87" s="999"/>
    </row>
    <row r="88" spans="1:9" x14ac:dyDescent="0.25">
      <c r="A88" s="999" t="s">
        <v>484</v>
      </c>
      <c r="B88" s="999"/>
      <c r="C88" s="999"/>
      <c r="D88" s="999"/>
      <c r="E88" s="999"/>
      <c r="F88" s="999"/>
      <c r="G88" s="999"/>
      <c r="H88" s="999"/>
      <c r="I88" s="999"/>
    </row>
    <row r="89" spans="1:9" x14ac:dyDescent="0.25">
      <c r="A89" s="999" t="s">
        <v>65</v>
      </c>
      <c r="B89" s="999"/>
      <c r="C89" s="999"/>
      <c r="D89" s="999"/>
      <c r="E89" s="999"/>
      <c r="F89" s="999"/>
      <c r="G89" s="999"/>
      <c r="H89" s="999"/>
      <c r="I89" s="999"/>
    </row>
    <row r="90" spans="1:9" x14ac:dyDescent="0.25">
      <c r="A90" s="3"/>
      <c r="B90" s="3"/>
      <c r="C90" s="252"/>
      <c r="D90" s="54" t="s">
        <v>180</v>
      </c>
      <c r="E90" s="4"/>
      <c r="F90" s="3"/>
      <c r="G90" s="3"/>
      <c r="H90" s="3"/>
      <c r="I90" s="5"/>
    </row>
    <row r="91" spans="1:9" x14ac:dyDescent="0.25">
      <c r="A91" s="1043" t="s">
        <v>180</v>
      </c>
      <c r="B91" s="1043"/>
      <c r="C91" s="1044" t="s">
        <v>0</v>
      </c>
      <c r="D91" s="1045" t="s">
        <v>1</v>
      </c>
      <c r="E91" s="1045" t="s">
        <v>17</v>
      </c>
      <c r="F91" s="1035" t="s">
        <v>485</v>
      </c>
      <c r="G91" s="1035"/>
      <c r="H91" s="1035"/>
      <c r="I91" s="1035"/>
    </row>
    <row r="92" spans="1:9" ht="15" x14ac:dyDescent="0.25">
      <c r="A92" s="1046" t="s">
        <v>20</v>
      </c>
      <c r="B92" s="1047" t="s">
        <v>66</v>
      </c>
      <c r="C92" s="1044"/>
      <c r="D92" s="1045"/>
      <c r="E92" s="1045"/>
      <c r="F92" s="1048" t="s">
        <v>2</v>
      </c>
      <c r="G92" s="1036" t="s">
        <v>3</v>
      </c>
      <c r="H92" s="1037" t="s">
        <v>8</v>
      </c>
      <c r="I92" s="1038" t="s">
        <v>23</v>
      </c>
    </row>
    <row r="93" spans="1:9" ht="15" x14ac:dyDescent="0.25">
      <c r="A93" s="1046"/>
      <c r="B93" s="1047"/>
      <c r="C93" s="1044"/>
      <c r="D93" s="1045"/>
      <c r="E93" s="1045"/>
      <c r="F93" s="1048"/>
      <c r="G93" s="1036"/>
      <c r="H93" s="1037"/>
      <c r="I93" s="1038"/>
    </row>
    <row r="94" spans="1:9" ht="15.75" customHeight="1" x14ac:dyDescent="0.3">
      <c r="A94" s="45">
        <v>1</v>
      </c>
      <c r="B94" s="253" t="s">
        <v>165</v>
      </c>
      <c r="C94" s="254" t="s">
        <v>41</v>
      </c>
      <c r="D94" s="255" t="s">
        <v>5</v>
      </c>
      <c r="E94" s="265" t="s">
        <v>13</v>
      </c>
      <c r="F94" s="591">
        <v>10120</v>
      </c>
      <c r="G94" s="226">
        <f t="shared" ref="G94:G108" si="4">F94*1000/12050</f>
        <v>839.83402489626553</v>
      </c>
      <c r="H94" s="227">
        <v>1</v>
      </c>
      <c r="I94" s="285" t="s">
        <v>404</v>
      </c>
    </row>
    <row r="95" spans="1:9" ht="15.75" customHeight="1" x14ac:dyDescent="0.3">
      <c r="A95" s="45">
        <v>2</v>
      </c>
      <c r="B95" s="39" t="s">
        <v>171</v>
      </c>
      <c r="C95" s="254" t="s">
        <v>41</v>
      </c>
      <c r="D95" s="255" t="s">
        <v>5</v>
      </c>
      <c r="E95" s="265" t="s">
        <v>13</v>
      </c>
      <c r="F95" s="591">
        <v>9540</v>
      </c>
      <c r="G95" s="226">
        <f t="shared" si="4"/>
        <v>791.70124481327798</v>
      </c>
      <c r="H95" s="228">
        <v>2</v>
      </c>
      <c r="I95" s="285" t="s">
        <v>404</v>
      </c>
    </row>
    <row r="96" spans="1:9" ht="18.75" x14ac:dyDescent="0.3">
      <c r="A96" s="45">
        <v>3</v>
      </c>
      <c r="B96" s="39" t="s">
        <v>174</v>
      </c>
      <c r="C96" s="254" t="s">
        <v>51</v>
      </c>
      <c r="D96" s="255" t="s">
        <v>5</v>
      </c>
      <c r="E96" s="265" t="s">
        <v>44</v>
      </c>
      <c r="F96" s="591">
        <v>8090</v>
      </c>
      <c r="G96" s="226">
        <f t="shared" si="4"/>
        <v>671.36929460580916</v>
      </c>
      <c r="H96" s="229">
        <v>3</v>
      </c>
      <c r="I96" s="285" t="s">
        <v>405</v>
      </c>
    </row>
    <row r="97" spans="1:9" ht="18.75" x14ac:dyDescent="0.3">
      <c r="A97" s="45">
        <v>4</v>
      </c>
      <c r="B97" s="39" t="s">
        <v>181</v>
      </c>
      <c r="C97" s="254" t="s">
        <v>41</v>
      </c>
      <c r="D97" s="255" t="s">
        <v>5</v>
      </c>
      <c r="E97" s="265" t="s">
        <v>14</v>
      </c>
      <c r="F97" s="41">
        <v>7070</v>
      </c>
      <c r="G97" s="226">
        <f t="shared" si="4"/>
        <v>586.72199170124486</v>
      </c>
      <c r="H97" s="230">
        <v>4</v>
      </c>
      <c r="I97" s="285" t="s">
        <v>182</v>
      </c>
    </row>
    <row r="98" spans="1:9" ht="18.75" x14ac:dyDescent="0.3">
      <c r="A98" s="45">
        <v>5</v>
      </c>
      <c r="B98" s="39" t="s">
        <v>158</v>
      </c>
      <c r="C98" s="123">
        <v>2011</v>
      </c>
      <c r="D98" s="234" t="s">
        <v>5</v>
      </c>
      <c r="E98" s="58" t="s">
        <v>9</v>
      </c>
      <c r="F98" s="33">
        <v>7070</v>
      </c>
      <c r="G98" s="226">
        <f t="shared" si="4"/>
        <v>586.72199170124486</v>
      </c>
      <c r="H98" s="256">
        <v>5</v>
      </c>
      <c r="I98" s="716" t="s">
        <v>55</v>
      </c>
    </row>
    <row r="99" spans="1:9" ht="18.75" x14ac:dyDescent="0.3">
      <c r="A99" s="45">
        <v>6</v>
      </c>
      <c r="B99" s="39" t="s">
        <v>183</v>
      </c>
      <c r="C99" s="254" t="s">
        <v>51</v>
      </c>
      <c r="D99" s="255" t="s">
        <v>5</v>
      </c>
      <c r="E99" s="265" t="s">
        <v>26</v>
      </c>
      <c r="F99" s="41">
        <v>6230</v>
      </c>
      <c r="G99" s="226">
        <f t="shared" si="4"/>
        <v>517.01244813278004</v>
      </c>
      <c r="H99" s="233">
        <v>6</v>
      </c>
      <c r="I99" s="285" t="s">
        <v>52</v>
      </c>
    </row>
    <row r="100" spans="1:9" ht="18.75" customHeight="1" x14ac:dyDescent="0.25">
      <c r="A100" s="587">
        <v>7</v>
      </c>
      <c r="B100" s="588" t="s">
        <v>184</v>
      </c>
      <c r="C100" s="276" t="s">
        <v>41</v>
      </c>
      <c r="D100" s="255" t="s">
        <v>5</v>
      </c>
      <c r="E100" s="265" t="s">
        <v>15</v>
      </c>
      <c r="F100" s="41">
        <v>6150</v>
      </c>
      <c r="G100" s="589">
        <f t="shared" si="4"/>
        <v>510.37344398340247</v>
      </c>
      <c r="H100" s="590">
        <v>7</v>
      </c>
      <c r="I100" s="285" t="s">
        <v>185</v>
      </c>
    </row>
    <row r="101" spans="1:9" ht="18.75" x14ac:dyDescent="0.3">
      <c r="A101" s="45">
        <v>8</v>
      </c>
      <c r="B101" s="39" t="s">
        <v>186</v>
      </c>
      <c r="C101" s="254" t="s">
        <v>46</v>
      </c>
      <c r="D101" s="257" t="s">
        <v>5</v>
      </c>
      <c r="E101" s="265" t="s">
        <v>44</v>
      </c>
      <c r="F101" s="41">
        <v>5270</v>
      </c>
      <c r="G101" s="226">
        <f t="shared" si="4"/>
        <v>437.34439834024897</v>
      </c>
      <c r="H101" s="233">
        <v>8</v>
      </c>
      <c r="I101" s="285" t="s">
        <v>52</v>
      </c>
    </row>
    <row r="102" spans="1:9" ht="15.75" customHeight="1" x14ac:dyDescent="0.3">
      <c r="A102" s="45">
        <v>9</v>
      </c>
      <c r="B102" s="39" t="s">
        <v>187</v>
      </c>
      <c r="C102" s="254" t="s">
        <v>51</v>
      </c>
      <c r="D102" s="255" t="s">
        <v>5</v>
      </c>
      <c r="E102" s="265" t="s">
        <v>11</v>
      </c>
      <c r="F102" s="41">
        <v>5150</v>
      </c>
      <c r="G102" s="226">
        <f t="shared" si="4"/>
        <v>427.38589211618256</v>
      </c>
      <c r="H102" s="233">
        <v>9</v>
      </c>
      <c r="I102" s="285" t="s">
        <v>188</v>
      </c>
    </row>
    <row r="103" spans="1:9" ht="15.75" customHeight="1" x14ac:dyDescent="0.3">
      <c r="A103" s="45">
        <v>10</v>
      </c>
      <c r="B103" s="39" t="s">
        <v>191</v>
      </c>
      <c r="C103" s="254" t="s">
        <v>41</v>
      </c>
      <c r="D103" s="255" t="s">
        <v>5</v>
      </c>
      <c r="E103" s="265" t="s">
        <v>10</v>
      </c>
      <c r="F103" s="41">
        <v>5030</v>
      </c>
      <c r="G103" s="226">
        <f>F103*1000/12050</f>
        <v>417.42738589211621</v>
      </c>
      <c r="H103" s="233">
        <v>11</v>
      </c>
      <c r="I103" s="285" t="s">
        <v>404</v>
      </c>
    </row>
    <row r="104" spans="1:9" ht="15.75" customHeight="1" x14ac:dyDescent="0.3">
      <c r="A104" s="45">
        <v>11</v>
      </c>
      <c r="B104" s="39" t="s">
        <v>189</v>
      </c>
      <c r="C104" s="254" t="s">
        <v>59</v>
      </c>
      <c r="D104" s="255" t="s">
        <v>6</v>
      </c>
      <c r="E104" s="265" t="s">
        <v>11</v>
      </c>
      <c r="F104" s="41">
        <v>4950</v>
      </c>
      <c r="G104" s="226">
        <f>F104*1000/12050</f>
        <v>410.78838174273858</v>
      </c>
      <c r="H104" s="233">
        <v>10</v>
      </c>
      <c r="I104" s="285" t="s">
        <v>190</v>
      </c>
    </row>
    <row r="105" spans="1:9" ht="15.75" customHeight="1" thickBot="1" x14ac:dyDescent="0.35">
      <c r="A105" s="51">
        <v>12</v>
      </c>
      <c r="B105" s="55" t="s">
        <v>192</v>
      </c>
      <c r="C105" s="258" t="s">
        <v>41</v>
      </c>
      <c r="D105" s="259" t="s">
        <v>5</v>
      </c>
      <c r="E105" s="265" t="s">
        <v>33</v>
      </c>
      <c r="F105" s="200">
        <v>4700</v>
      </c>
      <c r="G105" s="238">
        <f t="shared" si="4"/>
        <v>390.04149377593359</v>
      </c>
      <c r="H105" s="248">
        <v>12</v>
      </c>
      <c r="I105" s="717" t="s">
        <v>63</v>
      </c>
    </row>
    <row r="106" spans="1:9" ht="15.75" customHeight="1" thickTop="1" x14ac:dyDescent="0.3">
      <c r="A106" s="47">
        <v>13</v>
      </c>
      <c r="B106" s="52" t="s">
        <v>193</v>
      </c>
      <c r="C106" s="260" t="s">
        <v>59</v>
      </c>
      <c r="D106" s="261" t="s">
        <v>6</v>
      </c>
      <c r="E106" s="265" t="s">
        <v>15</v>
      </c>
      <c r="F106" s="249">
        <v>4660</v>
      </c>
      <c r="G106" s="242">
        <f t="shared" si="4"/>
        <v>386.7219917012448</v>
      </c>
      <c r="H106" s="262">
        <v>13</v>
      </c>
      <c r="I106" s="710" t="s">
        <v>52</v>
      </c>
    </row>
    <row r="107" spans="1:9" ht="15.75" customHeight="1" x14ac:dyDescent="0.3">
      <c r="A107" s="45">
        <v>14</v>
      </c>
      <c r="B107" s="39" t="s">
        <v>194</v>
      </c>
      <c r="C107" s="254" t="s">
        <v>46</v>
      </c>
      <c r="D107" s="257" t="s">
        <v>5</v>
      </c>
      <c r="E107" s="265" t="s">
        <v>13</v>
      </c>
      <c r="F107" s="41">
        <v>4290</v>
      </c>
      <c r="G107" s="226">
        <f t="shared" si="4"/>
        <v>356.01659751037346</v>
      </c>
      <c r="H107" s="263">
        <v>14</v>
      </c>
      <c r="I107" s="285" t="s">
        <v>27</v>
      </c>
    </row>
    <row r="108" spans="1:9" ht="15.75" customHeight="1" x14ac:dyDescent="0.3">
      <c r="A108" s="45">
        <v>15</v>
      </c>
      <c r="B108" s="39" t="s">
        <v>160</v>
      </c>
      <c r="C108" s="123">
        <v>2012</v>
      </c>
      <c r="D108" s="565" t="s">
        <v>6</v>
      </c>
      <c r="E108" s="58" t="s">
        <v>9</v>
      </c>
      <c r="F108" s="33">
        <v>4010</v>
      </c>
      <c r="G108" s="226">
        <f t="shared" si="4"/>
        <v>332.78008298755185</v>
      </c>
      <c r="H108" s="263"/>
      <c r="I108" s="12" t="s">
        <v>161</v>
      </c>
    </row>
    <row r="109" spans="1:9" ht="15.75" customHeight="1" x14ac:dyDescent="0.3">
      <c r="A109" s="45">
        <v>16</v>
      </c>
      <c r="B109" s="204" t="s">
        <v>197</v>
      </c>
      <c r="C109" s="123">
        <v>2014</v>
      </c>
      <c r="D109" s="565" t="s">
        <v>7</v>
      </c>
      <c r="E109" s="58" t="s">
        <v>9</v>
      </c>
      <c r="F109" s="977">
        <v>3830</v>
      </c>
      <c r="G109" s="226">
        <f>F109*1000/12050</f>
        <v>317.84232365145226</v>
      </c>
      <c r="H109" s="263"/>
      <c r="I109" s="12" t="s">
        <v>496</v>
      </c>
    </row>
    <row r="110" spans="1:9" ht="15.75" customHeight="1" x14ac:dyDescent="0.3">
      <c r="A110" s="45">
        <v>17</v>
      </c>
      <c r="B110" s="204" t="s">
        <v>195</v>
      </c>
      <c r="C110" s="123">
        <v>2014</v>
      </c>
      <c r="D110" s="565" t="s">
        <v>7</v>
      </c>
      <c r="E110" s="58" t="s">
        <v>9</v>
      </c>
      <c r="F110" s="33">
        <v>3820</v>
      </c>
      <c r="G110" s="226">
        <f>F110*1000/12050</f>
        <v>317.01244813278009</v>
      </c>
      <c r="H110" s="263"/>
      <c r="I110" s="12" t="s">
        <v>196</v>
      </c>
    </row>
    <row r="111" spans="1:9" ht="15.75" customHeight="1" x14ac:dyDescent="0.3">
      <c r="A111" s="45">
        <v>18</v>
      </c>
      <c r="B111" s="204" t="s">
        <v>200</v>
      </c>
      <c r="C111" s="123">
        <v>2011</v>
      </c>
      <c r="D111" s="234" t="s">
        <v>5</v>
      </c>
      <c r="E111" s="58" t="s">
        <v>9</v>
      </c>
      <c r="F111" s="978">
        <v>3790</v>
      </c>
      <c r="G111" s="226">
        <f>F111*1000/12050</f>
        <v>314.52282157676348</v>
      </c>
      <c r="H111" s="263"/>
      <c r="I111" s="12" t="s">
        <v>496</v>
      </c>
    </row>
    <row r="112" spans="1:9" ht="15.75" customHeight="1" x14ac:dyDescent="0.3">
      <c r="A112" s="45">
        <v>19</v>
      </c>
      <c r="B112" s="204" t="s">
        <v>199</v>
      </c>
      <c r="C112" s="123">
        <v>2013</v>
      </c>
      <c r="D112" s="234" t="s">
        <v>6</v>
      </c>
      <c r="E112" s="58" t="s">
        <v>9</v>
      </c>
      <c r="F112" s="33">
        <v>3240</v>
      </c>
      <c r="G112" s="226">
        <f>F112*1000/12050</f>
        <v>268.87966804979254</v>
      </c>
      <c r="H112" s="264"/>
      <c r="I112" s="12" t="s">
        <v>161</v>
      </c>
    </row>
    <row r="113" spans="1:9" ht="15.75" customHeight="1" x14ac:dyDescent="0.25">
      <c r="A113" s="999" t="s">
        <v>18</v>
      </c>
      <c r="B113" s="999"/>
      <c r="C113" s="999"/>
      <c r="D113" s="999"/>
      <c r="E113" s="999"/>
      <c r="F113" s="999"/>
      <c r="G113" s="999"/>
      <c r="H113" s="999"/>
      <c r="I113" s="999"/>
    </row>
    <row r="114" spans="1:9" ht="15.75" customHeight="1" x14ac:dyDescent="0.25">
      <c r="A114" s="999" t="s">
        <v>484</v>
      </c>
      <c r="B114" s="999"/>
      <c r="C114" s="999"/>
      <c r="D114" s="999"/>
      <c r="E114" s="999"/>
      <c r="F114" s="999"/>
      <c r="G114" s="999"/>
      <c r="H114" s="999"/>
      <c r="I114" s="999"/>
    </row>
    <row r="115" spans="1:9" ht="15.75" customHeight="1" x14ac:dyDescent="0.25">
      <c r="A115" s="999" t="s">
        <v>65</v>
      </c>
      <c r="B115" s="999"/>
      <c r="C115" s="999"/>
      <c r="D115" s="999"/>
      <c r="E115" s="999"/>
      <c r="F115" s="999"/>
      <c r="G115" s="999"/>
      <c r="H115" s="999"/>
      <c r="I115" s="999"/>
    </row>
    <row r="116" spans="1:9" ht="15.75" customHeight="1" x14ac:dyDescent="0.25">
      <c r="A116" s="46"/>
      <c r="B116" s="3"/>
      <c r="C116" s="1050" t="s">
        <v>201</v>
      </c>
      <c r="D116" s="1050"/>
      <c r="E116" s="144"/>
      <c r="F116" s="3"/>
      <c r="G116" s="3"/>
      <c r="H116" s="3"/>
      <c r="I116" s="5"/>
    </row>
    <row r="117" spans="1:9" ht="15.75" customHeight="1" x14ac:dyDescent="0.25">
      <c r="A117" s="1043" t="s">
        <v>201</v>
      </c>
      <c r="B117" s="1043"/>
      <c r="C117" s="1044" t="s">
        <v>0</v>
      </c>
      <c r="D117" s="1045" t="s">
        <v>1</v>
      </c>
      <c r="E117" s="1045" t="s">
        <v>17</v>
      </c>
      <c r="F117" s="1035" t="s">
        <v>485</v>
      </c>
      <c r="G117" s="1035"/>
      <c r="H117" s="1035"/>
      <c r="I117" s="1035"/>
    </row>
    <row r="118" spans="1:9" ht="15.75" customHeight="1" x14ac:dyDescent="0.25">
      <c r="A118" s="1046" t="s">
        <v>20</v>
      </c>
      <c r="B118" s="1047" t="s">
        <v>66</v>
      </c>
      <c r="C118" s="1044"/>
      <c r="D118" s="1045"/>
      <c r="E118" s="1045"/>
      <c r="F118" s="1048" t="s">
        <v>2</v>
      </c>
      <c r="G118" s="1036" t="s">
        <v>3</v>
      </c>
      <c r="H118" s="1037" t="s">
        <v>8</v>
      </c>
      <c r="I118" s="1038" t="s">
        <v>23</v>
      </c>
    </row>
    <row r="119" spans="1:9" ht="15.75" customHeight="1" x14ac:dyDescent="0.25">
      <c r="A119" s="1046"/>
      <c r="B119" s="1047"/>
      <c r="C119" s="1044"/>
      <c r="D119" s="1045"/>
      <c r="E119" s="1045"/>
      <c r="F119" s="1048"/>
      <c r="G119" s="1036"/>
      <c r="H119" s="1037"/>
      <c r="I119" s="1038"/>
    </row>
    <row r="120" spans="1:9" ht="15.75" customHeight="1" x14ac:dyDescent="0.3">
      <c r="A120" s="47">
        <v>1</v>
      </c>
      <c r="B120" s="52" t="s">
        <v>189</v>
      </c>
      <c r="C120" s="37" t="s">
        <v>59</v>
      </c>
      <c r="D120" s="568" t="s">
        <v>6</v>
      </c>
      <c r="E120" s="265" t="s">
        <v>11</v>
      </c>
      <c r="F120" s="266">
        <v>4950</v>
      </c>
      <c r="G120" s="242">
        <f t="shared" ref="G120:G134" si="5">F120*1000/6630</f>
        <v>746.60633484162895</v>
      </c>
      <c r="H120" s="267">
        <v>1</v>
      </c>
      <c r="I120" s="724" t="s">
        <v>31</v>
      </c>
    </row>
    <row r="121" spans="1:9" ht="15.75" customHeight="1" x14ac:dyDescent="0.3">
      <c r="A121" s="45">
        <v>2</v>
      </c>
      <c r="B121" s="52" t="s">
        <v>193</v>
      </c>
      <c r="C121" s="37" t="s">
        <v>59</v>
      </c>
      <c r="D121" s="567" t="s">
        <v>6</v>
      </c>
      <c r="E121" s="265" t="s">
        <v>15</v>
      </c>
      <c r="F121" s="268">
        <v>4660</v>
      </c>
      <c r="G121" s="226">
        <f t="shared" si="5"/>
        <v>702.86576168929105</v>
      </c>
      <c r="H121" s="228">
        <v>2</v>
      </c>
      <c r="I121" s="7" t="s">
        <v>202</v>
      </c>
    </row>
    <row r="122" spans="1:9" ht="15.75" customHeight="1" x14ac:dyDescent="0.3">
      <c r="A122" s="45">
        <v>3</v>
      </c>
      <c r="B122" s="52" t="s">
        <v>203</v>
      </c>
      <c r="C122" s="37" t="s">
        <v>57</v>
      </c>
      <c r="D122" s="6" t="s">
        <v>6</v>
      </c>
      <c r="E122" s="265" t="s">
        <v>13</v>
      </c>
      <c r="F122" s="268">
        <v>4100</v>
      </c>
      <c r="G122" s="226">
        <f t="shared" si="5"/>
        <v>618.40120663650077</v>
      </c>
      <c r="H122" s="229">
        <v>3</v>
      </c>
      <c r="I122" s="7" t="s">
        <v>31</v>
      </c>
    </row>
    <row r="123" spans="1:9" ht="15.75" customHeight="1" x14ac:dyDescent="0.3">
      <c r="A123" s="45">
        <v>4</v>
      </c>
      <c r="B123" s="52" t="s">
        <v>204</v>
      </c>
      <c r="C123" s="37" t="s">
        <v>57</v>
      </c>
      <c r="D123" s="6" t="s">
        <v>6</v>
      </c>
      <c r="E123" s="265" t="s">
        <v>13</v>
      </c>
      <c r="F123" s="268">
        <v>4020</v>
      </c>
      <c r="G123" s="226">
        <f t="shared" si="5"/>
        <v>606.33484162895923</v>
      </c>
      <c r="H123" s="230">
        <v>4</v>
      </c>
      <c r="I123" s="7" t="s">
        <v>52</v>
      </c>
    </row>
    <row r="124" spans="1:9" ht="16.5" customHeight="1" x14ac:dyDescent="0.3">
      <c r="A124" s="45">
        <v>5</v>
      </c>
      <c r="B124" s="52" t="s">
        <v>160</v>
      </c>
      <c r="C124" s="564">
        <v>2012</v>
      </c>
      <c r="D124" s="22" t="s">
        <v>6</v>
      </c>
      <c r="E124" s="59" t="s">
        <v>9</v>
      </c>
      <c r="F124" s="33">
        <v>4010</v>
      </c>
      <c r="G124" s="226">
        <f t="shared" si="5"/>
        <v>604.82654600301657</v>
      </c>
      <c r="H124" s="726">
        <v>5</v>
      </c>
      <c r="I124" s="716" t="s">
        <v>161</v>
      </c>
    </row>
    <row r="125" spans="1:9" ht="16.5" customHeight="1" x14ac:dyDescent="0.3">
      <c r="A125" s="45">
        <v>6</v>
      </c>
      <c r="B125" s="52" t="s">
        <v>205</v>
      </c>
      <c r="C125" s="37" t="s">
        <v>206</v>
      </c>
      <c r="D125" s="567" t="s">
        <v>207</v>
      </c>
      <c r="E125" s="265" t="s">
        <v>13</v>
      </c>
      <c r="F125" s="268">
        <v>3960</v>
      </c>
      <c r="G125" s="226">
        <f t="shared" si="5"/>
        <v>597.28506787330321</v>
      </c>
      <c r="H125" s="727">
        <v>6</v>
      </c>
      <c r="I125" s="7" t="s">
        <v>31</v>
      </c>
    </row>
    <row r="126" spans="1:9" ht="16.5" customHeight="1" x14ac:dyDescent="0.3">
      <c r="A126" s="45">
        <v>7</v>
      </c>
      <c r="B126" s="52" t="s">
        <v>208</v>
      </c>
      <c r="C126" s="37" t="s">
        <v>59</v>
      </c>
      <c r="D126" s="567" t="s">
        <v>6</v>
      </c>
      <c r="E126" s="265" t="s">
        <v>12</v>
      </c>
      <c r="F126" s="268">
        <v>3900</v>
      </c>
      <c r="G126" s="226">
        <f t="shared" si="5"/>
        <v>588.23529411764707</v>
      </c>
      <c r="H126" s="727">
        <v>7</v>
      </c>
      <c r="I126" s="7" t="s">
        <v>112</v>
      </c>
    </row>
    <row r="127" spans="1:9" ht="16.5" customHeight="1" x14ac:dyDescent="0.3">
      <c r="A127" s="45">
        <v>8</v>
      </c>
      <c r="B127" s="52" t="s">
        <v>209</v>
      </c>
      <c r="C127" s="37" t="s">
        <v>56</v>
      </c>
      <c r="D127" s="567" t="s">
        <v>7</v>
      </c>
      <c r="E127" s="265" t="s">
        <v>16</v>
      </c>
      <c r="F127" s="268">
        <v>3880</v>
      </c>
      <c r="G127" s="226">
        <f t="shared" si="5"/>
        <v>585.21870286576166</v>
      </c>
      <c r="H127" s="727">
        <v>8</v>
      </c>
      <c r="I127" s="7" t="s">
        <v>176</v>
      </c>
    </row>
    <row r="128" spans="1:9" ht="16.5" customHeight="1" x14ac:dyDescent="0.3">
      <c r="A128" s="45">
        <v>9</v>
      </c>
      <c r="B128" s="39" t="s">
        <v>197</v>
      </c>
      <c r="C128" s="22">
        <v>2014</v>
      </c>
      <c r="D128" s="22" t="s">
        <v>7</v>
      </c>
      <c r="E128" s="58" t="s">
        <v>9</v>
      </c>
      <c r="F128" s="977">
        <v>3830</v>
      </c>
      <c r="G128" s="485">
        <f>F128*1000/6630</f>
        <v>577.67722473604829</v>
      </c>
      <c r="H128" s="727">
        <v>10</v>
      </c>
      <c r="I128" s="716" t="s">
        <v>198</v>
      </c>
    </row>
    <row r="129" spans="1:9" ht="16.5" customHeight="1" x14ac:dyDescent="0.3">
      <c r="A129" s="45">
        <v>10</v>
      </c>
      <c r="B129" s="52" t="s">
        <v>195</v>
      </c>
      <c r="C129" s="269">
        <v>2014</v>
      </c>
      <c r="D129" s="22" t="s">
        <v>7</v>
      </c>
      <c r="E129" s="270" t="s">
        <v>9</v>
      </c>
      <c r="F129" s="33">
        <v>3820</v>
      </c>
      <c r="G129" s="226">
        <f>F129*1000/6630</f>
        <v>576.16892911010564</v>
      </c>
      <c r="H129" s="727">
        <v>9</v>
      </c>
      <c r="I129" s="716" t="s">
        <v>157</v>
      </c>
    </row>
    <row r="130" spans="1:9" ht="15" customHeight="1" x14ac:dyDescent="0.3">
      <c r="A130" s="45">
        <v>11</v>
      </c>
      <c r="B130" s="39" t="s">
        <v>210</v>
      </c>
      <c r="C130" s="22" t="s">
        <v>57</v>
      </c>
      <c r="D130" s="721" t="s">
        <v>6</v>
      </c>
      <c r="E130" s="271" t="s">
        <v>44</v>
      </c>
      <c r="F130" s="268">
        <v>3520</v>
      </c>
      <c r="G130" s="485">
        <f t="shared" si="5"/>
        <v>530.92006033182508</v>
      </c>
      <c r="H130" s="728">
        <v>11</v>
      </c>
      <c r="I130" s="722" t="s">
        <v>407</v>
      </c>
    </row>
    <row r="131" spans="1:9" ht="15.75" customHeight="1" thickBot="1" x14ac:dyDescent="0.35">
      <c r="A131" s="51">
        <v>12</v>
      </c>
      <c r="B131" s="55" t="s">
        <v>199</v>
      </c>
      <c r="C131" s="40">
        <v>2013</v>
      </c>
      <c r="D131" s="723" t="s">
        <v>6</v>
      </c>
      <c r="E131" s="725" t="s">
        <v>9</v>
      </c>
      <c r="F131" s="127">
        <v>3240</v>
      </c>
      <c r="G131" s="718">
        <f t="shared" si="5"/>
        <v>488.68778280542989</v>
      </c>
      <c r="H131" s="729">
        <v>12</v>
      </c>
      <c r="I131" s="719" t="s">
        <v>211</v>
      </c>
    </row>
    <row r="132" spans="1:9" ht="15.75" customHeight="1" thickTop="1" x14ac:dyDescent="0.3">
      <c r="A132" s="47">
        <v>13</v>
      </c>
      <c r="B132" s="52" t="s">
        <v>212</v>
      </c>
      <c r="C132" s="37" t="s">
        <v>206</v>
      </c>
      <c r="D132" s="699" t="s">
        <v>207</v>
      </c>
      <c r="E132" s="265" t="s">
        <v>13</v>
      </c>
      <c r="F132" s="266">
        <v>2950</v>
      </c>
      <c r="G132" s="242">
        <f t="shared" si="5"/>
        <v>444.94720965309199</v>
      </c>
      <c r="H132" s="262">
        <v>13</v>
      </c>
      <c r="I132" s="724" t="s">
        <v>31</v>
      </c>
    </row>
    <row r="133" spans="1:9" ht="15.75" customHeight="1" x14ac:dyDescent="0.3">
      <c r="A133" s="45">
        <v>14</v>
      </c>
      <c r="B133" s="52" t="s">
        <v>213</v>
      </c>
      <c r="C133" s="22" t="s">
        <v>59</v>
      </c>
      <c r="D133" s="567" t="s">
        <v>6</v>
      </c>
      <c r="E133" s="271" t="s">
        <v>67</v>
      </c>
      <c r="F133" s="268">
        <v>2930</v>
      </c>
      <c r="G133" s="226">
        <f t="shared" si="5"/>
        <v>441.93061840120663</v>
      </c>
      <c r="H133" s="263">
        <v>14</v>
      </c>
      <c r="I133" s="7" t="s">
        <v>92</v>
      </c>
    </row>
    <row r="134" spans="1:9" ht="15.75" customHeight="1" x14ac:dyDescent="0.3">
      <c r="A134" s="45">
        <v>15</v>
      </c>
      <c r="B134" s="52" t="s">
        <v>214</v>
      </c>
      <c r="C134" s="136" t="s">
        <v>206</v>
      </c>
      <c r="D134" s="567" t="s">
        <v>207</v>
      </c>
      <c r="E134" s="36" t="s">
        <v>13</v>
      </c>
      <c r="F134" s="268">
        <v>2910</v>
      </c>
      <c r="G134" s="226">
        <f t="shared" si="5"/>
        <v>438.91402714932127</v>
      </c>
      <c r="H134" s="263">
        <v>15</v>
      </c>
      <c r="I134" s="7" t="s">
        <v>31</v>
      </c>
    </row>
    <row r="135" spans="1:9" ht="17.25" customHeight="1" x14ac:dyDescent="0.25"/>
    <row r="136" spans="1:9" ht="17.25" customHeight="1" x14ac:dyDescent="0.25"/>
    <row r="137" spans="1:9" ht="17.25" customHeight="1" x14ac:dyDescent="0.25"/>
    <row r="138" spans="1:9" ht="17.25" customHeight="1" x14ac:dyDescent="0.25"/>
    <row r="139" spans="1:9" ht="17.25" customHeight="1" x14ac:dyDescent="0.25"/>
    <row r="140" spans="1:9" ht="17.25" customHeight="1" x14ac:dyDescent="0.25"/>
    <row r="141" spans="1:9" ht="17.25" customHeight="1" x14ac:dyDescent="0.25"/>
    <row r="142" spans="1:9" ht="17.25" customHeight="1" x14ac:dyDescent="0.25"/>
    <row r="143" spans="1:9" ht="17.25" customHeight="1" x14ac:dyDescent="0.25"/>
    <row r="149" spans="3:3" x14ac:dyDescent="0.25">
      <c r="C149" s="112"/>
    </row>
    <row r="150" spans="3:3" ht="18.75" x14ac:dyDescent="0.3">
      <c r="C150" s="246"/>
    </row>
    <row r="151" spans="3:3" ht="18.75" x14ac:dyDescent="0.3">
      <c r="C151" s="246"/>
    </row>
    <row r="152" spans="3:3" ht="18.75" x14ac:dyDescent="0.3">
      <c r="C152" s="246"/>
    </row>
    <row r="153" spans="3:3" ht="18.75" x14ac:dyDescent="0.3">
      <c r="C153" s="246"/>
    </row>
    <row r="154" spans="3:3" x14ac:dyDescent="0.25">
      <c r="C154" s="272"/>
    </row>
    <row r="155" spans="3:3" x14ac:dyDescent="0.25">
      <c r="C155" s="272"/>
    </row>
    <row r="156" spans="3:3" x14ac:dyDescent="0.25">
      <c r="C156" s="272"/>
    </row>
  </sheetData>
  <mergeCells count="54">
    <mergeCell ref="B30:I31"/>
    <mergeCell ref="A113:I113"/>
    <mergeCell ref="A114:I114"/>
    <mergeCell ref="A115:I115"/>
    <mergeCell ref="C116:D116"/>
    <mergeCell ref="A87:I87"/>
    <mergeCell ref="A88:I88"/>
    <mergeCell ref="A89:I89"/>
    <mergeCell ref="A91:B91"/>
    <mergeCell ref="C91:C93"/>
    <mergeCell ref="D91:D93"/>
    <mergeCell ref="E91:E93"/>
    <mergeCell ref="F91:I91"/>
    <mergeCell ref="A92:A93"/>
    <mergeCell ref="B92:B93"/>
    <mergeCell ref="F92:F93"/>
    <mergeCell ref="A117:B117"/>
    <mergeCell ref="C117:C119"/>
    <mergeCell ref="D117:D119"/>
    <mergeCell ref="E117:E119"/>
    <mergeCell ref="F117:I117"/>
    <mergeCell ref="A118:A119"/>
    <mergeCell ref="B118:B119"/>
    <mergeCell ref="F118:F119"/>
    <mergeCell ref="G118:G119"/>
    <mergeCell ref="H118:H119"/>
    <mergeCell ref="I118:I119"/>
    <mergeCell ref="G92:G93"/>
    <mergeCell ref="H92:H93"/>
    <mergeCell ref="I92:I93"/>
    <mergeCell ref="A43:I43"/>
    <mergeCell ref="A44:I44"/>
    <mergeCell ref="A46:I46"/>
    <mergeCell ref="A47:B47"/>
    <mergeCell ref="D47:D49"/>
    <mergeCell ref="E47:E49"/>
    <mergeCell ref="F47:I47"/>
    <mergeCell ref="A48:A49"/>
    <mergeCell ref="B48:B49"/>
    <mergeCell ref="F48:F49"/>
    <mergeCell ref="G48:G49"/>
    <mergeCell ref="H48:H49"/>
    <mergeCell ref="I48:I49"/>
    <mergeCell ref="A1:I1"/>
    <mergeCell ref="A2:I2"/>
    <mergeCell ref="A6:A7"/>
    <mergeCell ref="B6:B7"/>
    <mergeCell ref="F6:F7"/>
    <mergeCell ref="G6:G7"/>
    <mergeCell ref="H6:H7"/>
    <mergeCell ref="A5:B5"/>
    <mergeCell ref="D5:D7"/>
    <mergeCell ref="E5:E7"/>
    <mergeCell ref="F5:I5"/>
  </mergeCells>
  <hyperlinks>
    <hyperlink ref="B8" r:id="rId1" display="https://www.iwwfed-ea.org/classic/rl2025/eame/index.php?skier=FRA762011464"/>
    <hyperlink ref="B9" r:id="rId2" display="https://www.iwwfed-ea.org/classic/rl2025/eame/index.php?skier=GBR452014449"/>
    <hyperlink ref="B10" r:id="rId3" display="https://www.iwwfed-ea.org/classic/rl2025/eame/index.php?skier=FRA372017879"/>
    <hyperlink ref="B11" r:id="rId4" display="https://www.iwwfed-ea.org/classic/rl2025/eame/index.php?skier=UKR492001288"/>
    <hyperlink ref="B12" r:id="rId5" display="https://www.iwwfed-ea.org/classic/rl2025/eame/index.php?skier=FRA152018436"/>
    <hyperlink ref="B13" r:id="rId6" display="https://www.iwwfed-ea.org/classic/rl2025/eame/index.php?skier=ITA972013979"/>
    <hyperlink ref="B16" r:id="rId7" display="https://www.iwwfed-ea.org/classic/rl2025/eame/index.php?skier=FRA182014458"/>
    <hyperlink ref="B14" r:id="rId8" display="https://www.iwwfed-ea.org/classic/rl2025/eame/index.php?skier=CZE542008820"/>
    <hyperlink ref="B19" r:id="rId9" display="https://www.iwwfed-ea.org/classic/rl2025/eame/index.php?skier=AUT722017641"/>
    <hyperlink ref="B15" r:id="rId10" display="https://www.iwwfed-ea.org/classic/rl2025/eame/index.php?skier=ITA072007898"/>
    <hyperlink ref="B20" r:id="rId11" display="https://www.iwwfed-ea.org/classic/rl2025/eame/index.php?skier=GER842022681"/>
    <hyperlink ref="B21" r:id="rId12" display="https://www.iwwfed-ea.org/classic/rl2025/eame/index.php?skier=UKR112017726"/>
    <hyperlink ref="I8" r:id="rId13" tooltip="2025 IWWF World Waterski Championships_x000d_Recetto_x000d_31.08.2025" display="https://www.iwwfed-ea.org/classic/25IWWF04/"/>
    <hyperlink ref="I9" r:id="rId14" tooltip="Swiss Pro Tricks_x000d_Swiss Waterski Resort, Clermont, FL_x000d_20.04.2025" display="http://www.iwsftournament.com/homologation/scorebooks/20250421080402Scorebook25S059CS.HTM"/>
    <hyperlink ref="I10" r:id="rId15" tooltip="Masters Qualifying Series 1_x000d__x000d_04.05.2025" display="http://www.iwsftournament.com/homologation/scorebooks/20250505170502Scorebook25S070CS.HTM"/>
    <hyperlink ref="I11" r:id="rId16" tooltip="2025 European Open Championships_x000d_Salmsee, Steyregg_x000d_09.08.2025" display="https://www.iwwfed-ea.org/classic/25EURO03/"/>
    <hyperlink ref="I12" r:id="rId17" tooltip="LE PLAN D'EAU 3D 2/2 30eme anniversaire_x000d_Club Omnisport de Jaumard_x000d_05.10.2025" display="https://www.iwwfed-ea.org/classic/25FRA014/"/>
    <hyperlink ref="I13" r:id="rId18" tooltip="Sunset Fall Classic_x000d_Sunset Lakes, Groveland, FL_x000d_05.10.2025" display="http://www.iwsftournament.com/homologation/scorebooks/20251007211001Scorebook26S022CS.HTM"/>
    <hyperlink ref="I16" r:id="rId19" tooltip="Championnat de France U21  + OPEN_x000d_Ski nautique Montbeliardais_x000d_13.07.2025" display="https://www.iwwfed-ea.org/classic/25FRA206/"/>
    <hyperlink ref="I14" r:id="rId20" tooltip="Campeonato Argentino de Esqui Nautico_x000d_AHUMADA ESQUI NAUTICO_x000d_09.02.2025" display="http://www.iwsftournament.com/homologation/scorebooks/20250208150258Scorebook25ARG002.htm"/>
    <hyperlink ref="I19" r:id="rId21" tooltip="2025 IWWF E&amp;A Under-21 Championship_x000d_Internationaler Wiener Wasserski Club_x000d_22.08.2025" display="https://www.iwwfed-ea.org/classic/25EURO05/"/>
    <hyperlink ref="I15" r:id="rId22" tooltip="Linz Open in Memoriam Franz Kuhn_x000d_Salmsee, Steyregg_x000d_13.07.2025" display="https://www.iwwfed-ea.org/classic/25AUT003/"/>
    <hyperlink ref="I20" r:id="rId23" tooltip="Masters Last Chance Qualifier_x000d__x000d_11.05.2025" display="http://www.iwsftournament.com/homologation/scorebooks/20250512130502Scorebook25S071CS.HTM"/>
    <hyperlink ref="I21" r:id="rId24" tooltip="2025 European Open Championships_x000d_Salmsee, Steyregg_x000d_09.08.2025" display="https://www.iwwfed-ea.org/classic/25EURO03/"/>
    <hyperlink ref="I17" r:id="rId25" tooltip="2025 European Open Championships_x000d_Salmsee, Steyregg_x000d_09.08.2025" display="https://www.iwwfed-ea.org/classic/25EURO03/"/>
    <hyperlink ref="B110" r:id="rId26" display="https://www.iwwfed-ea.org/classic/rl2025/eame/index.php?skier=IWF100200001"/>
    <hyperlink ref="B50" r:id="rId27" display="https://www.iwwfed-ea.org/classic/rl2025/eame/index.php?skier=FRA372017879"/>
    <hyperlink ref="B51" r:id="rId28" display="https://www.iwwfed-ea.org/classic/rl2025/eame/index.php?skier=FRA152018436"/>
    <hyperlink ref="B52" r:id="rId29" display="https://www.iwwfed-ea.org/classic/rl2025/eame/index.php?skier=GER842022681"/>
    <hyperlink ref="B53" r:id="rId30" display="https://www.iwwfed-ea.org/classic/rl2025/eame/index.php?skier=UKR112017726"/>
    <hyperlink ref="B54" r:id="rId31" display="https://www.iwwfed-ea.org/classic/rl2025/eame/index.php?skier=UKR152022995"/>
    <hyperlink ref="B56" r:id="rId32" display="https://www.iwwfed-ea.org/classic/rl2025/eame/index.php?skier=SVK832001600"/>
    <hyperlink ref="B57" r:id="rId33" display="https://www.iwwfed-ea.org/classic/rl2025/eame/index.php?skier=ITA232020050"/>
    <hyperlink ref="B58" r:id="rId34" display="https://www.iwwfed-ea.org/classic/rl2025/eame/index.php?skier=GBR542018132"/>
    <hyperlink ref="B55" r:id="rId35" display="https://www.iwwfed-ea.org/classic/rl2025/eame/index.php?skier=UKR302022990"/>
    <hyperlink ref="B59" r:id="rId36" display="https://www.iwwfed-ea.org/classic/rl2025/eame/index.php?skier=ITA672018451"/>
    <hyperlink ref="B61" r:id="rId37" display="https://www.iwwfed-ea.org/classic/rl2025/eame/index.php?skier=ITA792020969"/>
    <hyperlink ref="B60" r:id="rId38" display="https://www.iwwfed-ea.org/classic/rl2025/eame/index.php?skier=GRE382022664"/>
    <hyperlink ref="B64" r:id="rId39" display="https://www.iwwfed-ea.org/classic/rl2025/eame/index.php?skier=AUT352019270"/>
    <hyperlink ref="B63" r:id="rId40" display="https://www.iwwfed-ea.org/classic/rl2025/eame/index.php?skier=SUI342019723"/>
    <hyperlink ref="I50" r:id="rId41" tooltip="Masters Qualifying Series 1_x000d__x000d_04.05.2025" display="http://www.iwsftournament.com/homologation/scorebooks/20250505170502Scorebook25S070CS.HTM"/>
    <hyperlink ref="I51" r:id="rId42" tooltip="LE PLAN D'EAU 3D 2/2 30eme anniversaire_x000d_Club Omnisport de Jaumard_x000d_05.10.2025" display="https://www.iwwfed-ea.org/classic/25FRA014/"/>
    <hyperlink ref="I52" r:id="rId43" tooltip="Masters Last Chance Qualifier_x000d__x000d_11.05.2025" display="http://www.iwsftournament.com/homologation/scorebooks/20250512130502Scorebook25S071CS.HTM"/>
    <hyperlink ref="I53" r:id="rId44" tooltip="2025 European Open Championships_x000d_Salmsee, Steyregg_x000d_09.08.2025" display="https://www.iwwfed-ea.org/classic/25EURO03/"/>
    <hyperlink ref="I56" r:id="rId45" tooltip="Spolana Cup 2025_x000d_KRENEK_x000d_21.09.2025" display="https://www.iwwfed-ea.org/classic/25CZE002/"/>
    <hyperlink ref="I57" r:id="rId46" tooltip="2025 IWWF World Under 21 Waterski Championhips_x000d_Predator Bay_x000d_03.08.2025" display="https://www.iwwfed-ea.org/classic/25IWWF01/"/>
    <hyperlink ref="I58" r:id="rId47" tooltip="Malibu Summer Multi_x000d_Hazelwoods Ski World_x000d_10.08.2025" display="https://www.iwwfed-ea.org/classic/25GBR028/"/>
    <hyperlink ref="I59" r:id="rId48" tooltip="XX International San Gervasio_x000d_San Gervasio Bresciano_x000d_22.06.2025" display="https://www.iwwfed-ea.org/classic/25ITA001/"/>
    <hyperlink ref="I61" r:id="rId49" tooltip="II Jolly Overall Cup_x000d_San Gervasio Bresciano_x000d_14.09.2025" display="https://www.iwwfed-ea.org/classic/25ITA004/"/>
    <hyperlink ref="I64" r:id="rId50" tooltip="2025 IWWF E&amp;A Under-21 Championship_x000d_Internationaler Wiener Wasserski Club_x000d_22.08.2025" display="https://www.iwwfed-ea.org/classic/25EURO05/"/>
    <hyperlink ref="I63" r:id="rId51" tooltip="Boesch Swiss Waterski Championships_x000d_Bourg-en-Bresse Exo01 La Rena_x000d_03.08.2025" display="https://www.iwwfed-ea.org/classic/25SUI003/"/>
    <hyperlink ref="B66" r:id="rId52" display="https://www.iwwfed-ea.org/classic/rl2025/eame/index.php?skier=IWF100200001"/>
    <hyperlink ref="I66" r:id="rId53" tooltip="2025 Huston Cadillac Florida Championships_x000d__x000d_13.07.2025" display="http://www.iwsftournament.com/homologation/scorebooks/20250715090703Scorebook25S075CS.HTM"/>
    <hyperlink ref="B98" r:id="rId54" display="https://www.iwwfed-ea.org/classic/rl2025/eame/index.php?skier=AUT352019270"/>
    <hyperlink ref="B94" r:id="rId55" display="https://www.iwwfed-ea.org/classic/rl2025/eame/index.php?skier=UKR152022995"/>
    <hyperlink ref="B95" r:id="rId56" display="https://www.iwwfed-ea.org/classic/rl2025/eame/index.php?skier=UKR302022990"/>
    <hyperlink ref="B96" r:id="rId57" display="https://www.iwwfed-ea.org/classic/rl2025/eame/index.php?skier=GRE382022664"/>
    <hyperlink ref="B100" r:id="rId58" display="https://www.iwwfed-ea.org/classic/rl2025/eame/index.php?skier=GBR982015494"/>
    <hyperlink ref="B99" r:id="rId59" display="https://www.iwwfed-ea.org/classic/rl2025/eame/index.php?skier=ITA222022540"/>
    <hyperlink ref="B102" r:id="rId60" display="https://www.iwwfed-ea.org/classic/rl2025/eame/index.php?skier=CZE162020505"/>
    <hyperlink ref="B103" r:id="rId61" display="https://www.iwwfed-ea.org/classic/rl2025/eame/index.php?skier=GER982016343"/>
    <hyperlink ref="B104" r:id="rId62" display="https://www.iwwfed-ea.org/classic/rl2025/eame/index.php?skier=CZE212024157"/>
    <hyperlink ref="B105" r:id="rId63" display="https://www.iwwfed-ea.org/classic/rl2025/eame/index.php?skier=BEL982009938"/>
    <hyperlink ref="B101" r:id="rId64" display="https://www.iwwfed-ea.org/classic/rl2025/eame/index.php?skier=GRE982018475"/>
    <hyperlink ref="B107" r:id="rId65" display="https://www.iwwfed-ea.org/classic/rl2025/eame/index.php?skier=UKR982023745"/>
    <hyperlink ref="B106" r:id="rId66" display="https://www.iwwfed-ea.org/classic/rl2025/eame/index.php?skier=GBR982015602"/>
    <hyperlink ref="B97" r:id="rId67" display="https://www.iwwfed-ea.org/classic/rl2025/eame/index.php?skier=FRA182018435"/>
    <hyperlink ref="I100" r:id="rId68" tooltip="Holy Cow Cup_x000d_Lake Grew, Polk City, FL_x000d_12.10.2025" display="http://www.iwsftournament.com/homologation/scorebooks/20251014141002Scorebook26S013CS.HTM"/>
    <hyperlink ref="I99" r:id="rId69" tooltip="2025 IWWF E&amp;A Youth (U14 &amp; U17) Championship_x000d_Botaski - Sesena Waterski Complex_x000d_20.07.2025" display="https://www.iwwfed-ea.org/classic/25EURO06/"/>
    <hyperlink ref="I102" r:id="rId70" tooltip="Czech and Slovak Championships_x000d_OLEKSOVICE_x000d_17.08.2025" display="https://www.iwwfed-ea.org/classic/25CZE004/"/>
    <hyperlink ref="I104" r:id="rId71" tooltip="O Pohar TJ Slavoj Plzen_x000d_HRACHOLUSKY_x000d_27.07.2025" display="https://www.iwwfed-ea.org/classic/25CZE001/"/>
    <hyperlink ref="I105" r:id="rId72" tooltip="The 2025 BENELUX Championships_x000d_VVW-Integra Eke/Nazareth_x000d_10.08.2025" display="https://www.iwwfed-ea.org/classic/25BEL003/"/>
    <hyperlink ref="I101" r:id="rId73" tooltip="2025 IWWF E&amp;A Youth (U14 &amp; U17) Championship_x000d_Botaski - Sesena Waterski Complex_x000d_20.07.2025" display="https://www.iwwfed-ea.org/classic/25EURO06/"/>
    <hyperlink ref="I107" r:id="rId74" tooltip="2025 IWWF E&amp;A Under-21 Championship_x000d_Internationaler Wiener Wasserski Club_x000d_22.08.2025" display="https://www.iwwfed-ea.org/classic/25EURO05/"/>
    <hyperlink ref="I106" r:id="rId75" tooltip="2025 IWWF E&amp;A Youth (U14 &amp; U17) Championship_x000d_Botaski - Sesena Waterski Complex_x000d_20.07.2025" display="https://www.iwwfed-ea.org/classic/25EURO06/"/>
    <hyperlink ref="I97" r:id="rId76" tooltip="Championnats de Ligue NAQU Memorial Michel Naudina_x000d_Lacanau Ski Club_x000d_07.09.2025" display="https://www.iwwfed-ea.org/classic/25FRA217/"/>
    <hyperlink ref="B129" r:id="rId77" display="https://www.iwwfed-ea.org/classic/rl2025/eame/index.php?skier=IWF100200001"/>
    <hyperlink ref="B120" r:id="rId78" display="https://www.iwwfed-ea.org/classic/rl2025/eame/index.php?skier=CZE212024157"/>
    <hyperlink ref="B121" r:id="rId79" display="https://www.iwwfed-ea.org/classic/rl2025/eame/index.php?skier=GBR982015602"/>
    <hyperlink ref="B127" r:id="rId80" display="https://www.iwwfed-ea.org/classic/rl2025/eame/index.php?skier=SUI982014680"/>
    <hyperlink ref="B126" r:id="rId81" display="https://www.iwwfed-ea.org/classic/rl2025/eame/index.php?skier=AUT982024303"/>
    <hyperlink ref="B122" r:id="rId82" display="https://www.iwwfed-ea.org/classic/rl2025/eame/index.php?skier=UKR982023757"/>
    <hyperlink ref="B123" r:id="rId83" display="https://www.iwwfed-ea.org/classic/rl2025/eame/index.php?skier=UKR982023756"/>
    <hyperlink ref="B125" r:id="rId84" display="https://www.iwwfed-ea.org/classic/rl2025/eame/index.php?skier=UKR982023838"/>
    <hyperlink ref="B130" r:id="rId85" display="https://www.iwwfed-ea.org/classic/rl2025/eame/index.php?skier=GRE982018653"/>
    <hyperlink ref="B132" r:id="rId86" display="https://www.iwwfed-ea.org/classic/rl2025/eame/index.php?skier=UKR982023839"/>
    <hyperlink ref="B133" r:id="rId87" display="https://www.iwwfed-ea.org/classic/rl2025/eame/index.php?skier=FIN972011266"/>
    <hyperlink ref="B134" r:id="rId88" display="https://www.iwwfed-ea.org/classic/rl2025/eame/index.php?skier=UKR982023837"/>
    <hyperlink ref="I120" r:id="rId89" tooltip="Spolana Cup 2025_x000d_KRENEK_x000d_21.09.2025" display="https://www.iwwfed-ea.org/classic/25CZE002/"/>
    <hyperlink ref="I121" r:id="rId90" tooltip="British Youth Nationals_x000d_Gosfield Lake Water Ski Club_x000d_15.08.2025" display="https://www.iwwfed-ea.org/classic/25GBR030/"/>
    <hyperlink ref="I127" r:id="rId91" tooltip="Boesch Swiss Waterski Championships_x000d_Bourg-en-Bresse Exo01 La Rena_x000d_03.08.2025" display="https://www.iwwfed-ea.org/classic/25SUI003/"/>
    <hyperlink ref="I126" r:id="rId92" tooltip="II Jolly Overall Cup_x000d_San Gervasio Bresciano_x000d_14.09.2025" display="https://www.iwwfed-ea.org/classic/25ITA004/"/>
    <hyperlink ref="I122" r:id="rId93" tooltip="Spolana Cup 2025_x000d_KRENEK_x000d_21.09.2025" display="https://www.iwwfed-ea.org/classic/25CZE002/"/>
    <hyperlink ref="I123" r:id="rId94" tooltip="2025 IWWF E&amp;A Youth (U14 &amp; U17) Championship_x000d_Botaski - Sesena Waterski Complex_x000d_20.07.2025" display="https://www.iwwfed-ea.org/classic/25EURO06/"/>
    <hyperlink ref="I125" r:id="rId95" tooltip="Spolana Cup 2025_x000d_KRENEK_x000d_21.09.2025" display="https://www.iwwfed-ea.org/classic/25CZE002/"/>
    <hyperlink ref="I132" r:id="rId96" tooltip="Spolana Cup 2025_x000d_KRENEK_x000d_21.09.2025" display="https://www.iwwfed-ea.org/classic/25CZE002/"/>
    <hyperlink ref="I133" r:id="rId97" tooltip="Open SM-kilpailut_x000d_Niihama Waterski Center_x000d_17.08.2025" display="https://www.iwwfed-ea.org/classic/25FIN004/"/>
    <hyperlink ref="I134" r:id="rId98" tooltip="Spolana Cup 2025_x000d_KRENEK_x000d_21.09.2025" display="https://www.iwwfed-ea.org/classic/25CZE002/"/>
    <hyperlink ref="B22" r:id="rId99" display="https://ems.iwwf.sport/RankingList/ScoringDetailsWaterSki?Id=04885a8d-70f8-46ae-82cf-beb8cfdc46ca&amp;RankingListLogId=a7d7f3ba-c964-4913-a3cc-50fc02a907b8&amp;Event=11&amp;IdRankinglistPlacement=7904db46-8d70-4e70-aeb6-2f61d1e77c06&amp;DisciplineId=7&amp;EventId=11&amp;SeasonId=10&amp;Month=5&amp;RLAgeCategoryId=&amp;Gender=1&amp;ConfederationId=&amp;FederationId=&amp;Lastname=&amp;Firstname=&amp;AthleteCode=&amp;RLConfederationId=1"/>
    <hyperlink ref="B23" r:id="rId100" display="https://ems.iwwf.sport/RankingList/ScoringDetailsWaterSki?Id=dbf4b8ff-eda3-41df-9c75-ff301cf4261f&amp;RankingListLogId=a7d7f3ba-c964-4913-a3cc-50fc02a907b8&amp;Event=11&amp;IdRankinglistPlacement=e94ea33b-83b1-4315-90be-825b29187c76&amp;DisciplineId=7&amp;EventId=11&amp;SeasonId=10&amp;Month=5&amp;RLAgeCategoryId=&amp;Gender=1&amp;ConfederationId=&amp;FederationId=&amp;Lastname=&amp;Firstname=&amp;AthleteCode=&amp;RLConfederationId=1"/>
    <hyperlink ref="B18" r:id="rId101" display="https://ems.iwwf.sport/RankingList/ScoringDetailsWaterSki?Id=610382e9-c106-424f-aeb5-ea4ef85bd23e&amp;RankingListLogId=a7d7f3ba-c964-4913-a3cc-50fc02a907b8&amp;Event=11&amp;IdRankinglistPlacement=4258fdbb-9016-4852-b8d1-1f0b01307aee&amp;DisciplineId=7&amp;EventId=11&amp;SeasonId=10&amp;Month=5&amp;RLAgeCategoryId=&amp;Gender=1&amp;ConfederationId=&amp;FederationId=&amp;Lastname=&amp;Firstname=&amp;AthleteCode=&amp;RLConfederationId=1"/>
    <hyperlink ref="I22" r:id="rId102" display="https://ems.iwwf.sport/Competitions/Details?Id=a43a6274-eb6c-4ecc-a7cd-b0fd1f506a89"/>
    <hyperlink ref="I94" r:id="rId103" display="https://ems.iwwf.sport/Competitions/Details?Id=9ba15c3c-c348-4314-b552-9893d0dfa5d8"/>
    <hyperlink ref="I95" r:id="rId104" display="https://ems.iwwf.sport/Competitions/Details?Id=9ba15c3c-c348-4314-b552-9893d0dfa5d8"/>
    <hyperlink ref="I130" r:id="rId105" display="https://ems.iwwf.sport/Competitions/Details?Id=14ad4e0f-2ae8-4c0e-9c70-31e2f25741cf"/>
  </hyperlinks>
  <pageMargins left="0.82291666666666663" right="0.34375" top="0.4375" bottom="0.51041666666666663" header="0.3" footer="0.3"/>
  <pageSetup paperSize="9" orientation="portrait" horizontalDpi="0" verticalDpi="0" r:id="rId10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0"/>
  <sheetViews>
    <sheetView tabSelected="1" showWhiteSpace="0" view="pageLayout" topLeftCell="A153" zoomScaleNormal="100" workbookViewId="0">
      <selection activeCell="A166" sqref="A166:I170"/>
    </sheetView>
  </sheetViews>
  <sheetFormatPr defaultRowHeight="15.75" x14ac:dyDescent="0.25"/>
  <cols>
    <col min="1" max="1" width="4" customWidth="1"/>
    <col min="2" max="2" width="25.28515625" customWidth="1"/>
    <col min="3" max="3" width="7.28515625" style="244" customWidth="1"/>
    <col min="4" max="4" width="7" style="102" customWidth="1"/>
    <col min="5" max="5" width="8.140625" style="178" customWidth="1"/>
    <col min="6" max="6" width="9.5703125" style="245" customWidth="1"/>
    <col min="7" max="7" width="9.42578125" style="245" customWidth="1"/>
    <col min="8" max="8" width="6.7109375" style="178" customWidth="1"/>
    <col min="9" max="9" width="10.28515625" customWidth="1"/>
  </cols>
  <sheetData>
    <row r="1" spans="1:10" x14ac:dyDescent="0.25">
      <c r="A1" s="999" t="s">
        <v>18</v>
      </c>
      <c r="B1" s="999"/>
      <c r="C1" s="999"/>
      <c r="D1" s="999"/>
      <c r="E1" s="999"/>
      <c r="F1" s="999"/>
      <c r="G1" s="999"/>
      <c r="H1" s="999"/>
      <c r="I1" s="999"/>
    </row>
    <row r="2" spans="1:10" x14ac:dyDescent="0.25">
      <c r="A2" s="999" t="s">
        <v>484</v>
      </c>
      <c r="B2" s="999"/>
      <c r="C2" s="999"/>
      <c r="D2" s="999"/>
      <c r="E2" s="999"/>
      <c r="F2" s="999"/>
      <c r="G2" s="999"/>
      <c r="H2" s="999"/>
      <c r="I2" s="999"/>
    </row>
    <row r="3" spans="1:10" ht="15.75" customHeight="1" x14ac:dyDescent="0.25">
      <c r="A3" s="3"/>
      <c r="B3" s="797"/>
      <c r="C3" s="63" t="s">
        <v>127</v>
      </c>
      <c r="D3" s="3"/>
      <c r="E3" s="56"/>
      <c r="F3" s="56"/>
      <c r="G3" s="898"/>
      <c r="H3" s="56"/>
      <c r="I3" s="56"/>
    </row>
    <row r="4" spans="1:10" ht="15" customHeight="1" x14ac:dyDescent="0.25">
      <c r="A4" s="3"/>
      <c r="B4" s="3"/>
      <c r="C4" s="1062" t="s">
        <v>130</v>
      </c>
      <c r="D4" s="1062"/>
      <c r="E4" s="4"/>
      <c r="F4" s="511"/>
      <c r="G4" s="511"/>
      <c r="H4" s="4"/>
      <c r="I4" s="3"/>
    </row>
    <row r="5" spans="1:10" ht="17.25" customHeight="1" x14ac:dyDescent="0.25">
      <c r="A5" s="1032" t="s">
        <v>131</v>
      </c>
      <c r="B5" s="1032"/>
      <c r="C5" s="1059"/>
      <c r="D5" s="1060" t="s">
        <v>1</v>
      </c>
      <c r="E5" s="1060" t="s">
        <v>132</v>
      </c>
      <c r="F5" s="1035" t="s">
        <v>485</v>
      </c>
      <c r="G5" s="1035"/>
      <c r="H5" s="1035"/>
      <c r="I5" s="1035"/>
    </row>
    <row r="6" spans="1:10" ht="17.25" customHeight="1" x14ac:dyDescent="0.25">
      <c r="A6" s="1040" t="s">
        <v>133</v>
      </c>
      <c r="B6" s="1041" t="s">
        <v>21</v>
      </c>
      <c r="C6" s="1059" t="s">
        <v>0</v>
      </c>
      <c r="D6" s="1060"/>
      <c r="E6" s="1060"/>
      <c r="F6" s="1054" t="s">
        <v>2</v>
      </c>
      <c r="G6" s="1055" t="s">
        <v>3</v>
      </c>
      <c r="H6" s="1056" t="s">
        <v>134</v>
      </c>
      <c r="I6" s="1061" t="s">
        <v>227</v>
      </c>
    </row>
    <row r="7" spans="1:10" ht="17.25" customHeight="1" x14ac:dyDescent="0.25">
      <c r="A7" s="1040"/>
      <c r="B7" s="1041"/>
      <c r="C7" s="1059"/>
      <c r="D7" s="1060"/>
      <c r="E7" s="1060"/>
      <c r="F7" s="1054"/>
      <c r="G7" s="1055"/>
      <c r="H7" s="1056"/>
      <c r="I7" s="1061"/>
    </row>
    <row r="8" spans="1:10" ht="17.25" customHeight="1" x14ac:dyDescent="0.3">
      <c r="A8" s="45">
        <v>1</v>
      </c>
      <c r="B8" s="785" t="s">
        <v>137</v>
      </c>
      <c r="C8" s="275">
        <v>1999</v>
      </c>
      <c r="D8" s="276" t="s">
        <v>417</v>
      </c>
      <c r="E8" s="646" t="s">
        <v>408</v>
      </c>
      <c r="F8" s="199">
        <v>72.099999999999994</v>
      </c>
      <c r="G8" s="473">
        <f t="shared" ref="G8:G18" si="0">(F8-25)*1000/52.4</f>
        <v>898.85496183206101</v>
      </c>
      <c r="H8" s="227">
        <v>1</v>
      </c>
      <c r="I8" s="371" t="s">
        <v>32</v>
      </c>
      <c r="J8" s="800"/>
    </row>
    <row r="9" spans="1:10" ht="17.25" customHeight="1" x14ac:dyDescent="0.3">
      <c r="A9" s="45">
        <v>2</v>
      </c>
      <c r="B9" s="640" t="s">
        <v>215</v>
      </c>
      <c r="C9" s="275">
        <v>1996</v>
      </c>
      <c r="D9" s="276" t="s">
        <v>417</v>
      </c>
      <c r="E9" s="646" t="s">
        <v>408</v>
      </c>
      <c r="F9" s="199">
        <v>70.8</v>
      </c>
      <c r="G9" s="473">
        <f t="shared" si="0"/>
        <v>874.04580152671758</v>
      </c>
      <c r="H9" s="228">
        <v>2</v>
      </c>
      <c r="I9" s="640" t="s">
        <v>446</v>
      </c>
    </row>
    <row r="10" spans="1:10" ht="17.25" customHeight="1" x14ac:dyDescent="0.3">
      <c r="A10" s="45">
        <v>3</v>
      </c>
      <c r="B10" s="785" t="s">
        <v>486</v>
      </c>
      <c r="C10" s="275">
        <v>2000</v>
      </c>
      <c r="D10" s="276" t="s">
        <v>417</v>
      </c>
      <c r="E10" s="646" t="s">
        <v>398</v>
      </c>
      <c r="F10" s="199">
        <v>69.8</v>
      </c>
      <c r="G10" s="473">
        <f t="shared" si="0"/>
        <v>854.96183206106878</v>
      </c>
      <c r="H10" s="229">
        <v>3</v>
      </c>
      <c r="I10" s="647" t="s">
        <v>140</v>
      </c>
    </row>
    <row r="11" spans="1:10" ht="17.25" customHeight="1" x14ac:dyDescent="0.3">
      <c r="A11" s="45">
        <v>4</v>
      </c>
      <c r="B11" s="640" t="s">
        <v>216</v>
      </c>
      <c r="C11" s="275">
        <v>2000</v>
      </c>
      <c r="D11" s="276" t="s">
        <v>417</v>
      </c>
      <c r="E11" s="646" t="s">
        <v>418</v>
      </c>
      <c r="F11" s="199">
        <v>69</v>
      </c>
      <c r="G11" s="473">
        <f t="shared" si="0"/>
        <v>839.69465648854964</v>
      </c>
      <c r="H11" s="230">
        <v>4</v>
      </c>
      <c r="I11" s="647" t="s">
        <v>32</v>
      </c>
    </row>
    <row r="12" spans="1:10" ht="17.25" customHeight="1" x14ac:dyDescent="0.3">
      <c r="A12" s="45">
        <v>5</v>
      </c>
      <c r="B12" s="640" t="s">
        <v>153</v>
      </c>
      <c r="C12" s="275" t="s">
        <v>43</v>
      </c>
      <c r="D12" s="276" t="s">
        <v>4</v>
      </c>
      <c r="E12" s="646" t="s">
        <v>10</v>
      </c>
      <c r="F12" s="199">
        <v>68.099999999999994</v>
      </c>
      <c r="G12" s="473">
        <f t="shared" si="0"/>
        <v>822.51908396946556</v>
      </c>
      <c r="H12" s="232">
        <v>5</v>
      </c>
      <c r="I12" s="647" t="s">
        <v>32</v>
      </c>
    </row>
    <row r="13" spans="1:10" ht="17.25" customHeight="1" x14ac:dyDescent="0.3">
      <c r="A13" s="45">
        <v>6</v>
      </c>
      <c r="B13" s="785" t="s">
        <v>217</v>
      </c>
      <c r="C13" s="275">
        <v>1981</v>
      </c>
      <c r="D13" s="277" t="s">
        <v>447</v>
      </c>
      <c r="E13" s="646" t="s">
        <v>448</v>
      </c>
      <c r="F13" s="199">
        <v>67.599999999999994</v>
      </c>
      <c r="G13" s="473">
        <f>(F13-25)*1000/52.4</f>
        <v>812.97709923664115</v>
      </c>
      <c r="H13" s="233">
        <v>6</v>
      </c>
      <c r="I13" s="647" t="s">
        <v>32</v>
      </c>
    </row>
    <row r="14" spans="1:10" ht="17.25" customHeight="1" x14ac:dyDescent="0.3">
      <c r="A14" s="45">
        <v>7</v>
      </c>
      <c r="B14" s="640" t="s">
        <v>487</v>
      </c>
      <c r="C14" s="275">
        <v>2003</v>
      </c>
      <c r="D14" s="276" t="s">
        <v>417</v>
      </c>
      <c r="E14" s="646" t="s">
        <v>398</v>
      </c>
      <c r="F14" s="199">
        <v>66.5</v>
      </c>
      <c r="G14" s="473">
        <f t="shared" si="0"/>
        <v>791.98473282442751</v>
      </c>
      <c r="H14" s="233">
        <v>7</v>
      </c>
      <c r="I14" s="647" t="s">
        <v>32</v>
      </c>
    </row>
    <row r="15" spans="1:10" ht="17.25" customHeight="1" x14ac:dyDescent="0.3">
      <c r="A15" s="45">
        <v>8</v>
      </c>
      <c r="B15" s="785" t="s">
        <v>449</v>
      </c>
      <c r="C15" s="275">
        <v>1998</v>
      </c>
      <c r="D15" s="276" t="s">
        <v>417</v>
      </c>
      <c r="E15" s="646" t="s">
        <v>403</v>
      </c>
      <c r="F15" s="199">
        <v>66.099999999999994</v>
      </c>
      <c r="G15" s="473">
        <f t="shared" si="0"/>
        <v>784.35114503816783</v>
      </c>
      <c r="H15" s="233">
        <v>8</v>
      </c>
      <c r="I15" s="647" t="s">
        <v>32</v>
      </c>
    </row>
    <row r="16" spans="1:10" ht="17.25" customHeight="1" x14ac:dyDescent="0.3">
      <c r="A16" s="45">
        <v>9</v>
      </c>
      <c r="B16" s="640" t="s">
        <v>411</v>
      </c>
      <c r="C16" s="275">
        <v>2001</v>
      </c>
      <c r="D16" s="257" t="s">
        <v>417</v>
      </c>
      <c r="E16" s="646" t="s">
        <v>412</v>
      </c>
      <c r="F16" s="1128">
        <v>64.900000000000006</v>
      </c>
      <c r="G16" s="473">
        <f t="shared" si="0"/>
        <v>761.45038167938947</v>
      </c>
      <c r="H16" s="233">
        <v>9</v>
      </c>
      <c r="I16" s="831" t="s">
        <v>450</v>
      </c>
    </row>
    <row r="17" spans="1:9" ht="17.25" customHeight="1" x14ac:dyDescent="0.3">
      <c r="A17" s="45">
        <v>10</v>
      </c>
      <c r="B17" s="785" t="s">
        <v>219</v>
      </c>
      <c r="C17" s="275">
        <v>2004</v>
      </c>
      <c r="D17" s="276" t="s">
        <v>417</v>
      </c>
      <c r="E17" s="646" t="s">
        <v>413</v>
      </c>
      <c r="F17" s="199">
        <v>63.7</v>
      </c>
      <c r="G17" s="473">
        <f t="shared" si="0"/>
        <v>738.54961832061076</v>
      </c>
      <c r="H17" s="233">
        <v>10</v>
      </c>
      <c r="I17" s="647" t="s">
        <v>32</v>
      </c>
    </row>
    <row r="18" spans="1:9" ht="17.25" customHeight="1" x14ac:dyDescent="0.3">
      <c r="A18" s="45">
        <v>11</v>
      </c>
      <c r="B18" s="640" t="s">
        <v>144</v>
      </c>
      <c r="C18" s="275">
        <v>2000</v>
      </c>
      <c r="D18" s="276" t="s">
        <v>417</v>
      </c>
      <c r="E18" s="646" t="s">
        <v>413</v>
      </c>
      <c r="F18" s="199">
        <v>63.4</v>
      </c>
      <c r="G18" s="473">
        <f t="shared" si="0"/>
        <v>732.82442748091603</v>
      </c>
      <c r="H18" s="233">
        <v>11</v>
      </c>
      <c r="I18" s="647" t="s">
        <v>451</v>
      </c>
    </row>
    <row r="19" spans="1:9" ht="17.25" customHeight="1" thickBot="1" x14ac:dyDescent="0.35">
      <c r="A19" s="51">
        <v>12</v>
      </c>
      <c r="B19" s="840" t="s">
        <v>220</v>
      </c>
      <c r="C19" s="279">
        <v>1997</v>
      </c>
      <c r="D19" s="280" t="s">
        <v>417</v>
      </c>
      <c r="E19" s="738" t="s">
        <v>413</v>
      </c>
      <c r="F19" s="1129">
        <v>63.3</v>
      </c>
      <c r="G19" s="965">
        <f>(F19-25)*1000/52.4</f>
        <v>730.91603053435119</v>
      </c>
      <c r="H19" s="248">
        <v>12</v>
      </c>
      <c r="I19" s="687" t="s">
        <v>221</v>
      </c>
    </row>
    <row r="20" spans="1:9" ht="17.25" customHeight="1" thickTop="1" x14ac:dyDescent="0.3">
      <c r="A20" s="47">
        <v>13</v>
      </c>
      <c r="B20" s="843" t="s">
        <v>222</v>
      </c>
      <c r="C20" s="281">
        <v>1999</v>
      </c>
      <c r="D20" s="282" t="s">
        <v>417</v>
      </c>
      <c r="E20" s="810" t="s">
        <v>408</v>
      </c>
      <c r="F20" s="1125">
        <v>63.2</v>
      </c>
      <c r="G20" s="966">
        <f>(F20-25)*1000/52.4</f>
        <v>729.00763358778624</v>
      </c>
      <c r="H20" s="645">
        <v>13</v>
      </c>
      <c r="I20" s="829" t="s">
        <v>452</v>
      </c>
    </row>
    <row r="21" spans="1:9" ht="17.25" customHeight="1" x14ac:dyDescent="0.3">
      <c r="A21" s="45">
        <v>14</v>
      </c>
      <c r="B21" s="640" t="s">
        <v>223</v>
      </c>
      <c r="C21" s="275">
        <v>1995</v>
      </c>
      <c r="D21" s="276" t="s">
        <v>136</v>
      </c>
      <c r="E21" s="646" t="s">
        <v>13</v>
      </c>
      <c r="F21" s="199">
        <v>61.9</v>
      </c>
      <c r="G21" s="473">
        <f t="shared" ref="G21" si="1">(F21-25)*1000/52.4</f>
        <v>704.19847328244282</v>
      </c>
      <c r="H21" s="832">
        <v>14</v>
      </c>
      <c r="I21" s="647" t="s">
        <v>32</v>
      </c>
    </row>
    <row r="22" spans="1:9" ht="17.25" customHeight="1" x14ac:dyDescent="0.3">
      <c r="A22" s="45">
        <v>15</v>
      </c>
      <c r="B22" s="640" t="s">
        <v>488</v>
      </c>
      <c r="C22" s="275">
        <v>1991</v>
      </c>
      <c r="D22" s="257" t="s">
        <v>417</v>
      </c>
      <c r="E22" s="646" t="s">
        <v>14</v>
      </c>
      <c r="F22" s="199">
        <v>61.3</v>
      </c>
      <c r="G22" s="473">
        <f>(F22-25)*1000/52.4</f>
        <v>692.74809160305347</v>
      </c>
      <c r="H22" s="674">
        <v>15</v>
      </c>
      <c r="I22" s="647" t="s">
        <v>489</v>
      </c>
    </row>
    <row r="23" spans="1:9" ht="17.25" customHeight="1" x14ac:dyDescent="0.3">
      <c r="A23" s="45">
        <v>16</v>
      </c>
      <c r="B23" s="640" t="s">
        <v>490</v>
      </c>
      <c r="C23" s="224">
        <v>2004</v>
      </c>
      <c r="D23" s="257" t="s">
        <v>417</v>
      </c>
      <c r="E23" s="646" t="s">
        <v>14</v>
      </c>
      <c r="F23" s="199">
        <v>60.6</v>
      </c>
      <c r="G23" s="473">
        <f>(F23-25)*1000/52.4</f>
        <v>679.38931297709928</v>
      </c>
      <c r="H23" s="834">
        <v>16</v>
      </c>
      <c r="I23" s="647" t="s">
        <v>168</v>
      </c>
    </row>
    <row r="24" spans="1:9" ht="17.25" customHeight="1" x14ac:dyDescent="0.3">
      <c r="A24" s="45">
        <v>15</v>
      </c>
      <c r="B24" s="39" t="s">
        <v>178</v>
      </c>
      <c r="C24" s="275">
        <v>2006</v>
      </c>
      <c r="D24" s="286" t="s">
        <v>4</v>
      </c>
      <c r="E24" s="58" t="s">
        <v>9</v>
      </c>
      <c r="F24" s="1126">
        <v>58.3</v>
      </c>
      <c r="G24" s="473">
        <f>(F24-25)*1000/52.4</f>
        <v>635.49618320610693</v>
      </c>
      <c r="H24" s="250"/>
      <c r="I24" s="647" t="s">
        <v>224</v>
      </c>
    </row>
    <row r="25" spans="1:9" ht="17.25" customHeight="1" x14ac:dyDescent="0.3">
      <c r="A25" s="45">
        <v>16</v>
      </c>
      <c r="B25" s="39" t="s">
        <v>150</v>
      </c>
      <c r="C25" s="98">
        <v>2004</v>
      </c>
      <c r="D25" s="257" t="s">
        <v>417</v>
      </c>
      <c r="E25" s="58" t="s">
        <v>9</v>
      </c>
      <c r="F25" s="1126">
        <v>58.3</v>
      </c>
      <c r="G25" s="473">
        <f>(F25-25)*1000/52.4</f>
        <v>635.49618320610693</v>
      </c>
      <c r="H25" s="648"/>
      <c r="I25" s="283" t="s">
        <v>151</v>
      </c>
    </row>
    <row r="26" spans="1:9" ht="17.25" customHeight="1" x14ac:dyDescent="0.3">
      <c r="A26" s="45">
        <v>17</v>
      </c>
      <c r="B26" s="835" t="s">
        <v>156</v>
      </c>
      <c r="C26" s="123">
        <v>2001</v>
      </c>
      <c r="D26" s="799" t="s">
        <v>136</v>
      </c>
      <c r="E26" s="28" t="s">
        <v>9</v>
      </c>
      <c r="F26" s="1126">
        <v>51.7</v>
      </c>
      <c r="G26" s="473">
        <f t="shared" ref="G26:G29" si="2">(F26-25)*1000/52.4</f>
        <v>509.54198473282452</v>
      </c>
      <c r="H26" s="648"/>
      <c r="I26" s="509" t="s">
        <v>526</v>
      </c>
    </row>
    <row r="27" spans="1:9" ht="17.25" customHeight="1" x14ac:dyDescent="0.3">
      <c r="A27" s="45">
        <v>18</v>
      </c>
      <c r="B27" s="39" t="s">
        <v>530</v>
      </c>
      <c r="C27" s="98">
        <v>1995</v>
      </c>
      <c r="D27" s="899" t="s">
        <v>136</v>
      </c>
      <c r="E27" s="28" t="s">
        <v>9</v>
      </c>
      <c r="F27" s="1127">
        <v>48.5</v>
      </c>
      <c r="G27" s="473">
        <f>(F27-25)*1000/52.4</f>
        <v>448.47328244274809</v>
      </c>
      <c r="H27" s="648"/>
      <c r="I27" s="509" t="s">
        <v>526</v>
      </c>
    </row>
    <row r="28" spans="1:9" ht="18.75" x14ac:dyDescent="0.3">
      <c r="A28" s="45">
        <v>19</v>
      </c>
      <c r="B28" s="835" t="s">
        <v>159</v>
      </c>
      <c r="C28" s="123">
        <v>2007</v>
      </c>
      <c r="D28" s="799" t="s">
        <v>4</v>
      </c>
      <c r="E28" s="28" t="s">
        <v>9</v>
      </c>
      <c r="F28" s="1126">
        <v>45.8</v>
      </c>
      <c r="G28" s="473">
        <f t="shared" si="2"/>
        <v>396.94656488549612</v>
      </c>
      <c r="H28" s="648"/>
      <c r="I28" s="509" t="s">
        <v>526</v>
      </c>
    </row>
    <row r="29" spans="1:9" ht="18.75" x14ac:dyDescent="0.3">
      <c r="A29" s="45">
        <v>20</v>
      </c>
      <c r="B29" s="39" t="s">
        <v>158</v>
      </c>
      <c r="C29" s="98">
        <v>2011</v>
      </c>
      <c r="D29" s="205" t="s">
        <v>5</v>
      </c>
      <c r="E29" s="58" t="s">
        <v>9</v>
      </c>
      <c r="F29" s="1127">
        <v>38.5</v>
      </c>
      <c r="G29" s="473">
        <f t="shared" si="2"/>
        <v>257.63358778625957</v>
      </c>
      <c r="H29" s="648"/>
      <c r="I29" s="283" t="s">
        <v>226</v>
      </c>
    </row>
    <row r="30" spans="1:9" ht="19.5" customHeight="1" x14ac:dyDescent="0.25"/>
    <row r="31" spans="1:9" ht="15" x14ac:dyDescent="0.25">
      <c r="A31" s="1131" t="s">
        <v>537</v>
      </c>
      <c r="B31" s="1131"/>
      <c r="C31" s="1131"/>
      <c r="D31" s="1131"/>
      <c r="E31" s="1131"/>
      <c r="F31" s="1131"/>
      <c r="G31" s="1131"/>
      <c r="H31" s="1131"/>
      <c r="I31" s="1131"/>
    </row>
    <row r="32" spans="1:9" ht="15" x14ac:dyDescent="0.25">
      <c r="A32" s="1131"/>
      <c r="B32" s="1131"/>
      <c r="C32" s="1131"/>
      <c r="D32" s="1131"/>
      <c r="E32" s="1131"/>
      <c r="F32" s="1131"/>
      <c r="G32" s="1131"/>
      <c r="H32" s="1131"/>
      <c r="I32" s="1131"/>
    </row>
    <row r="33" spans="1:9" ht="15" x14ac:dyDescent="0.25">
      <c r="A33" s="1131"/>
      <c r="B33" s="1131"/>
      <c r="C33" s="1131"/>
      <c r="D33" s="1131"/>
      <c r="E33" s="1131"/>
      <c r="F33" s="1131"/>
      <c r="G33" s="1131"/>
      <c r="H33" s="1131"/>
      <c r="I33" s="1131"/>
    </row>
    <row r="34" spans="1:9" ht="15" x14ac:dyDescent="0.25">
      <c r="A34" s="996" t="s">
        <v>540</v>
      </c>
      <c r="B34" s="996"/>
      <c r="C34" s="996"/>
      <c r="D34" s="996"/>
      <c r="E34" s="996"/>
      <c r="F34" s="996"/>
      <c r="G34" s="996"/>
      <c r="H34" s="996"/>
      <c r="I34" s="996"/>
    </row>
    <row r="35" spans="1:9" ht="15" x14ac:dyDescent="0.25">
      <c r="A35" s="996"/>
      <c r="B35" s="996"/>
      <c r="C35" s="996"/>
      <c r="D35" s="996"/>
      <c r="E35" s="996"/>
      <c r="F35" s="996"/>
      <c r="G35" s="996"/>
      <c r="H35" s="996"/>
      <c r="I35" s="996"/>
    </row>
    <row r="36" spans="1:9" ht="16.5" customHeight="1" x14ac:dyDescent="0.25">
      <c r="A36" s="581"/>
      <c r="B36" s="216"/>
      <c r="C36" s="650"/>
      <c r="D36" s="581"/>
      <c r="E36" s="651"/>
      <c r="F36" s="652"/>
      <c r="G36" s="652"/>
      <c r="H36" s="651"/>
      <c r="I36" s="581"/>
    </row>
    <row r="37" spans="1:9" ht="16.5" customHeight="1" x14ac:dyDescent="0.3">
      <c r="A37" s="581"/>
      <c r="B37" s="653"/>
      <c r="C37" s="654"/>
      <c r="D37" s="653"/>
      <c r="E37" s="74"/>
      <c r="F37" s="655"/>
      <c r="G37" s="972"/>
      <c r="H37" s="655"/>
      <c r="I37" s="655"/>
    </row>
    <row r="38" spans="1:9" ht="16.5" customHeight="1" x14ac:dyDescent="0.25">
      <c r="A38" s="581"/>
      <c r="B38" s="656"/>
      <c r="C38" s="657"/>
      <c r="D38" s="658"/>
      <c r="E38" s="659"/>
      <c r="F38" s="660"/>
      <c r="G38" s="973"/>
      <c r="H38" s="658"/>
      <c r="I38" s="581"/>
    </row>
    <row r="39" spans="1:9" ht="16.5" customHeight="1" x14ac:dyDescent="0.25">
      <c r="A39" s="581"/>
      <c r="B39" s="656"/>
      <c r="C39" s="657"/>
      <c r="D39" s="658"/>
      <c r="E39" s="659"/>
      <c r="F39" s="660"/>
      <c r="G39" s="973"/>
      <c r="H39" s="658"/>
      <c r="I39" s="581"/>
    </row>
    <row r="40" spans="1:9" ht="16.5" customHeight="1" x14ac:dyDescent="0.25">
      <c r="A40" s="581"/>
      <c r="B40" s="220"/>
      <c r="C40" s="13"/>
      <c r="D40" s="13"/>
      <c r="E40" s="661"/>
      <c r="F40" s="576"/>
      <c r="G40" s="967"/>
      <c r="H40" s="662"/>
      <c r="I40" s="663"/>
    </row>
    <row r="41" spans="1:9" ht="16.5" customHeight="1" x14ac:dyDescent="0.25">
      <c r="A41" s="581"/>
      <c r="B41" s="581"/>
      <c r="C41" s="13"/>
      <c r="D41" s="13"/>
      <c r="E41" s="661"/>
      <c r="F41" s="602"/>
      <c r="G41" s="967"/>
      <c r="H41" s="664"/>
      <c r="I41" s="665"/>
    </row>
    <row r="42" spans="1:9" ht="16.5" customHeight="1" x14ac:dyDescent="0.25">
      <c r="A42" s="581"/>
      <c r="B42" s="581"/>
      <c r="C42" s="13"/>
      <c r="D42" s="13"/>
      <c r="E42" s="661"/>
      <c r="F42" s="602"/>
      <c r="G42" s="967"/>
      <c r="H42" s="666"/>
      <c r="I42" s="667"/>
    </row>
    <row r="43" spans="1:9" ht="16.5" customHeight="1" x14ac:dyDescent="0.25">
      <c r="A43" s="581"/>
      <c r="B43" s="581"/>
      <c r="C43" s="13"/>
      <c r="D43" s="13"/>
      <c r="E43" s="661"/>
      <c r="F43" s="602"/>
      <c r="G43" s="967"/>
      <c r="H43" s="666"/>
      <c r="I43" s="667"/>
    </row>
    <row r="44" spans="1:9" ht="16.5" customHeight="1" x14ac:dyDescent="0.25">
      <c r="A44" s="581"/>
      <c r="B44" s="581"/>
      <c r="C44" s="13"/>
      <c r="D44" s="13"/>
      <c r="E44" s="661"/>
      <c r="F44" s="602"/>
      <c r="G44" s="967"/>
      <c r="H44" s="666"/>
      <c r="I44" s="667"/>
    </row>
    <row r="45" spans="1:9" ht="16.5" customHeight="1" x14ac:dyDescent="0.25">
      <c r="A45" s="581"/>
      <c r="B45" s="581"/>
      <c r="C45" s="13"/>
      <c r="D45" s="13"/>
      <c r="E45" s="661"/>
      <c r="F45" s="602"/>
      <c r="G45" s="967"/>
      <c r="H45" s="666"/>
      <c r="I45" s="667"/>
    </row>
    <row r="46" spans="1:9" ht="16.5" customHeight="1" x14ac:dyDescent="0.25">
      <c r="A46" s="581"/>
      <c r="B46" s="581"/>
      <c r="C46" s="13"/>
      <c r="D46" s="13"/>
      <c r="E46" s="661"/>
      <c r="F46" s="602"/>
      <c r="G46" s="967"/>
      <c r="H46" s="666"/>
      <c r="I46" s="667"/>
    </row>
    <row r="47" spans="1:9" ht="16.5" customHeight="1" x14ac:dyDescent="0.25">
      <c r="A47" s="581"/>
      <c r="B47" s="581"/>
      <c r="C47" s="13"/>
      <c r="D47" s="13"/>
      <c r="E47" s="661"/>
      <c r="F47" s="602"/>
      <c r="G47" s="967"/>
      <c r="H47" s="666"/>
      <c r="I47" s="667"/>
    </row>
    <row r="48" spans="1:9" ht="16.5" customHeight="1" x14ac:dyDescent="0.25">
      <c r="A48" s="581"/>
      <c r="B48" s="581"/>
      <c r="C48" s="13"/>
      <c r="D48" s="13"/>
      <c r="E48" s="661"/>
      <c r="F48" s="602"/>
      <c r="G48" s="967"/>
      <c r="H48" s="666"/>
      <c r="I48" s="667"/>
    </row>
    <row r="49" spans="1:9" ht="16.5" customHeight="1" x14ac:dyDescent="0.25">
      <c r="A49" s="581"/>
      <c r="B49" s="581"/>
      <c r="C49" s="13"/>
      <c r="D49" s="13"/>
      <c r="E49" s="661"/>
      <c r="F49" s="602"/>
      <c r="G49" s="967"/>
      <c r="H49" s="666"/>
      <c r="I49" s="667"/>
    </row>
    <row r="50" spans="1:9" ht="16.5" customHeight="1" x14ac:dyDescent="0.25">
      <c r="A50" s="999" t="s">
        <v>18</v>
      </c>
      <c r="B50" s="999"/>
      <c r="C50" s="999"/>
      <c r="D50" s="999"/>
      <c r="E50" s="999"/>
      <c r="F50" s="999"/>
      <c r="G50" s="999"/>
      <c r="H50" s="999"/>
      <c r="I50" s="999"/>
    </row>
    <row r="51" spans="1:9" ht="16.5" customHeight="1" x14ac:dyDescent="0.25">
      <c r="A51" s="999" t="s">
        <v>484</v>
      </c>
      <c r="B51" s="999"/>
      <c r="C51" s="999"/>
      <c r="D51" s="999"/>
      <c r="E51" s="999"/>
      <c r="F51" s="999"/>
      <c r="G51" s="999"/>
      <c r="H51" s="999"/>
      <c r="I51" s="999"/>
    </row>
    <row r="52" spans="1:9" ht="16.5" customHeight="1" x14ac:dyDescent="0.25">
      <c r="A52" s="999" t="s">
        <v>127</v>
      </c>
      <c r="B52" s="999"/>
      <c r="C52" s="999"/>
      <c r="D52" s="999"/>
      <c r="E52" s="999"/>
      <c r="F52" s="999"/>
      <c r="G52" s="999"/>
      <c r="H52" s="999"/>
      <c r="I52" s="999"/>
    </row>
    <row r="53" spans="1:9" ht="16.5" customHeight="1" x14ac:dyDescent="0.25">
      <c r="A53" s="1051" t="s">
        <v>164</v>
      </c>
      <c r="B53" s="1051"/>
      <c r="C53" s="1051"/>
      <c r="D53" s="1051"/>
      <c r="E53" s="1051"/>
      <c r="F53" s="1051"/>
      <c r="G53" s="1051"/>
      <c r="H53" s="1051"/>
      <c r="I53" s="1051"/>
    </row>
    <row r="54" spans="1:9" ht="16.5" customHeight="1" x14ac:dyDescent="0.25">
      <c r="A54" s="1032" t="s">
        <v>164</v>
      </c>
      <c r="B54" s="1032"/>
      <c r="C54" s="224"/>
      <c r="D54" s="1052" t="s">
        <v>1</v>
      </c>
      <c r="E54" s="1053" t="s">
        <v>132</v>
      </c>
      <c r="F54" s="1035" t="s">
        <v>485</v>
      </c>
      <c r="G54" s="1035"/>
      <c r="H54" s="1035"/>
      <c r="I54" s="1035"/>
    </row>
    <row r="55" spans="1:9" ht="16.5" customHeight="1" x14ac:dyDescent="0.25">
      <c r="A55" s="1040" t="s">
        <v>133</v>
      </c>
      <c r="B55" s="1041" t="s">
        <v>21</v>
      </c>
      <c r="C55" s="224" t="s">
        <v>0</v>
      </c>
      <c r="D55" s="1052"/>
      <c r="E55" s="1053"/>
      <c r="F55" s="1054" t="s">
        <v>2</v>
      </c>
      <c r="G55" s="1055" t="s">
        <v>3</v>
      </c>
      <c r="H55" s="1056" t="s">
        <v>134</v>
      </c>
      <c r="I55" s="1057" t="s">
        <v>227</v>
      </c>
    </row>
    <row r="56" spans="1:9" ht="16.5" customHeight="1" x14ac:dyDescent="0.25">
      <c r="A56" s="1040"/>
      <c r="B56" s="1041"/>
      <c r="C56" s="224"/>
      <c r="D56" s="1052"/>
      <c r="E56" s="1053"/>
      <c r="F56" s="1054"/>
      <c r="G56" s="1055"/>
      <c r="H56" s="1056"/>
      <c r="I56" s="1058"/>
    </row>
    <row r="57" spans="1:9" ht="16.5" customHeight="1" x14ac:dyDescent="0.3">
      <c r="A57" s="45">
        <v>1</v>
      </c>
      <c r="B57" s="39" t="s">
        <v>153</v>
      </c>
      <c r="C57" s="901" t="s">
        <v>43</v>
      </c>
      <c r="D57" s="22" t="s">
        <v>4</v>
      </c>
      <c r="E57" s="271" t="s">
        <v>10</v>
      </c>
      <c r="F57" s="668">
        <v>68.099999999999994</v>
      </c>
      <c r="G57" s="473">
        <f t="shared" ref="G57:G74" si="3">(F57-25)*1000/52.4</f>
        <v>822.51908396946556</v>
      </c>
      <c r="H57" s="227">
        <v>1</v>
      </c>
      <c r="I57" s="647" t="s">
        <v>32</v>
      </c>
    </row>
    <row r="58" spans="1:9" ht="16.5" customHeight="1" x14ac:dyDescent="0.3">
      <c r="A58" s="45">
        <v>2</v>
      </c>
      <c r="B58" s="39" t="s">
        <v>177</v>
      </c>
      <c r="C58" s="901" t="s">
        <v>101</v>
      </c>
      <c r="D58" s="22" t="s">
        <v>4</v>
      </c>
      <c r="E58" s="271" t="s">
        <v>12</v>
      </c>
      <c r="F58" s="668">
        <v>59.8</v>
      </c>
      <c r="G58" s="473">
        <f t="shared" si="3"/>
        <v>664.12213740458014</v>
      </c>
      <c r="H58" s="228">
        <v>2</v>
      </c>
      <c r="I58" s="647" t="s">
        <v>27</v>
      </c>
    </row>
    <row r="59" spans="1:9" ht="16.5" customHeight="1" x14ac:dyDescent="0.3">
      <c r="A59" s="45">
        <v>3</v>
      </c>
      <c r="B59" s="39" t="s">
        <v>154</v>
      </c>
      <c r="C59" s="955"/>
      <c r="D59" s="22" t="s">
        <v>4</v>
      </c>
      <c r="E59" s="271" t="s">
        <v>13</v>
      </c>
      <c r="F59" s="668">
        <v>58.4</v>
      </c>
      <c r="G59" s="473">
        <f t="shared" si="3"/>
        <v>637.40458015267177</v>
      </c>
      <c r="H59" s="229">
        <v>3</v>
      </c>
      <c r="I59" s="647" t="s">
        <v>491</v>
      </c>
    </row>
    <row r="60" spans="1:9" ht="16.5" customHeight="1" x14ac:dyDescent="0.3">
      <c r="A60" s="45">
        <v>4</v>
      </c>
      <c r="B60" s="39" t="s">
        <v>178</v>
      </c>
      <c r="C60" s="901" t="s">
        <v>42</v>
      </c>
      <c r="D60" s="22" t="s">
        <v>4</v>
      </c>
      <c r="E60" s="271" t="s">
        <v>115</v>
      </c>
      <c r="F60" s="668">
        <v>58.3</v>
      </c>
      <c r="G60" s="473">
        <f t="shared" si="3"/>
        <v>635.49618320610693</v>
      </c>
      <c r="H60" s="230">
        <v>4</v>
      </c>
      <c r="I60" s="647" t="s">
        <v>224</v>
      </c>
    </row>
    <row r="61" spans="1:9" ht="16.5" customHeight="1" x14ac:dyDescent="0.3">
      <c r="A61" s="45">
        <v>5</v>
      </c>
      <c r="B61" s="39" t="s">
        <v>167</v>
      </c>
      <c r="C61" s="901" t="s">
        <v>101</v>
      </c>
      <c r="D61" s="22" t="s">
        <v>4</v>
      </c>
      <c r="E61" s="271" t="s">
        <v>26</v>
      </c>
      <c r="F61" s="668">
        <v>58.3</v>
      </c>
      <c r="G61" s="473">
        <f t="shared" si="3"/>
        <v>635.49618320610693</v>
      </c>
      <c r="H61" s="232">
        <v>5</v>
      </c>
      <c r="I61" s="647" t="s">
        <v>32</v>
      </c>
    </row>
    <row r="62" spans="1:9" ht="16.5" customHeight="1" x14ac:dyDescent="0.3">
      <c r="A62" s="45">
        <v>6</v>
      </c>
      <c r="B62" s="39" t="s">
        <v>172</v>
      </c>
      <c r="C62" s="901" t="s">
        <v>101</v>
      </c>
      <c r="D62" s="22" t="s">
        <v>4</v>
      </c>
      <c r="E62" s="271" t="s">
        <v>26</v>
      </c>
      <c r="F62" s="669">
        <v>56</v>
      </c>
      <c r="G62" s="473">
        <f t="shared" si="3"/>
        <v>591.60305343511448</v>
      </c>
      <c r="H62" s="233">
        <v>6</v>
      </c>
      <c r="I62" s="647" t="s">
        <v>229</v>
      </c>
    </row>
    <row r="63" spans="1:9" ht="16.5" customHeight="1" x14ac:dyDescent="0.3">
      <c r="A63" s="45">
        <v>7</v>
      </c>
      <c r="B63" s="39" t="s">
        <v>169</v>
      </c>
      <c r="C63" s="901" t="s">
        <v>101</v>
      </c>
      <c r="D63" s="22" t="s">
        <v>4</v>
      </c>
      <c r="E63" s="271" t="s">
        <v>408</v>
      </c>
      <c r="F63" s="669">
        <v>55.8</v>
      </c>
      <c r="G63" s="473">
        <f t="shared" si="3"/>
        <v>587.78625954198469</v>
      </c>
      <c r="H63" s="233">
        <v>7</v>
      </c>
      <c r="I63" s="647" t="s">
        <v>111</v>
      </c>
    </row>
    <row r="64" spans="1:9" ht="16.5" customHeight="1" x14ac:dyDescent="0.3">
      <c r="A64" s="45">
        <v>8</v>
      </c>
      <c r="B64" s="39" t="s">
        <v>453</v>
      </c>
      <c r="C64" s="901" t="s">
        <v>101</v>
      </c>
      <c r="D64" s="22" t="s">
        <v>4</v>
      </c>
      <c r="E64" s="271" t="s">
        <v>398</v>
      </c>
      <c r="F64" s="669">
        <v>55</v>
      </c>
      <c r="G64" s="473">
        <f t="shared" si="3"/>
        <v>572.51908396946567</v>
      </c>
      <c r="H64" s="233">
        <v>8</v>
      </c>
      <c r="I64" s="647" t="s">
        <v>168</v>
      </c>
    </row>
    <row r="65" spans="1:10" ht="16.5" customHeight="1" x14ac:dyDescent="0.3">
      <c r="A65" s="45">
        <v>9</v>
      </c>
      <c r="B65" s="39" t="s">
        <v>230</v>
      </c>
      <c r="C65" s="901" t="s">
        <v>42</v>
      </c>
      <c r="D65" s="22" t="s">
        <v>4</v>
      </c>
      <c r="E65" s="271" t="s">
        <v>48</v>
      </c>
      <c r="F65" s="668">
        <v>54.6</v>
      </c>
      <c r="G65" s="473">
        <f t="shared" si="3"/>
        <v>564.8854961832061</v>
      </c>
      <c r="H65" s="233">
        <v>9</v>
      </c>
      <c r="I65" s="647" t="s">
        <v>29</v>
      </c>
    </row>
    <row r="66" spans="1:10" ht="18.75" x14ac:dyDescent="0.3">
      <c r="A66" s="45">
        <v>10</v>
      </c>
      <c r="B66" s="39" t="s">
        <v>166</v>
      </c>
      <c r="C66" s="901" t="s">
        <v>43</v>
      </c>
      <c r="D66" s="22" t="s">
        <v>4</v>
      </c>
      <c r="E66" s="271" t="s">
        <v>49</v>
      </c>
      <c r="F66" s="668">
        <v>54.4</v>
      </c>
      <c r="G66" s="473">
        <f t="shared" si="3"/>
        <v>561.06870229007632</v>
      </c>
      <c r="H66" s="233">
        <v>10</v>
      </c>
      <c r="I66" s="647" t="s">
        <v>185</v>
      </c>
    </row>
    <row r="67" spans="1:10" ht="19.5" customHeight="1" x14ac:dyDescent="0.3">
      <c r="A67" s="45">
        <v>11</v>
      </c>
      <c r="B67" s="39" t="s">
        <v>454</v>
      </c>
      <c r="C67" s="275" t="s">
        <v>40</v>
      </c>
      <c r="D67" s="22" t="s">
        <v>4</v>
      </c>
      <c r="E67" s="271" t="s">
        <v>398</v>
      </c>
      <c r="F67" s="668">
        <v>53.2</v>
      </c>
      <c r="G67" s="473">
        <f t="shared" si="3"/>
        <v>538.16793893129784</v>
      </c>
      <c r="H67" s="233">
        <v>11</v>
      </c>
      <c r="I67" s="647" t="s">
        <v>182</v>
      </c>
    </row>
    <row r="68" spans="1:10" ht="19.5" thickBot="1" x14ac:dyDescent="0.35">
      <c r="A68" s="51">
        <v>12</v>
      </c>
      <c r="B68" s="39" t="s">
        <v>233</v>
      </c>
      <c r="C68" s="279" t="s">
        <v>40</v>
      </c>
      <c r="D68" s="841" t="s">
        <v>4</v>
      </c>
      <c r="E68" s="725" t="s">
        <v>16</v>
      </c>
      <c r="F68" s="686">
        <v>53.1</v>
      </c>
      <c r="G68" s="965">
        <f t="shared" si="3"/>
        <v>536.25954198473289</v>
      </c>
      <c r="H68" s="248">
        <v>12</v>
      </c>
      <c r="I68" s="687" t="s">
        <v>182</v>
      </c>
    </row>
    <row r="69" spans="1:10" ht="19.5" thickTop="1" x14ac:dyDescent="0.3">
      <c r="A69" s="47">
        <v>13</v>
      </c>
      <c r="B69" s="39" t="s">
        <v>231</v>
      </c>
      <c r="C69" s="956" t="s">
        <v>101</v>
      </c>
      <c r="D69" s="37" t="s">
        <v>4</v>
      </c>
      <c r="E69" s="838" t="s">
        <v>10</v>
      </c>
      <c r="F69" s="828">
        <v>52.9</v>
      </c>
      <c r="G69" s="966">
        <f t="shared" si="3"/>
        <v>532.44274809160311</v>
      </c>
      <c r="H69" s="839">
        <v>13</v>
      </c>
      <c r="I69" s="829" t="s">
        <v>32</v>
      </c>
    </row>
    <row r="70" spans="1:10" ht="18.75" x14ac:dyDescent="0.3">
      <c r="A70" s="45">
        <v>14</v>
      </c>
      <c r="B70" s="39" t="s">
        <v>174</v>
      </c>
      <c r="C70" s="901">
        <v>2009</v>
      </c>
      <c r="D70" s="670" t="s">
        <v>5</v>
      </c>
      <c r="E70" s="833" t="s">
        <v>44</v>
      </c>
      <c r="F70" s="444">
        <v>52.8</v>
      </c>
      <c r="G70" s="473">
        <f t="shared" si="3"/>
        <v>530.53435114503816</v>
      </c>
      <c r="H70" s="836" t="s">
        <v>492</v>
      </c>
      <c r="I70" s="371" t="s">
        <v>404</v>
      </c>
      <c r="J70" s="800"/>
    </row>
    <row r="71" spans="1:10" ht="18.75" x14ac:dyDescent="0.3">
      <c r="A71" s="45">
        <v>15</v>
      </c>
      <c r="B71" s="39" t="s">
        <v>171</v>
      </c>
      <c r="C71" s="901" t="s">
        <v>41</v>
      </c>
      <c r="D71" s="670" t="s">
        <v>5</v>
      </c>
      <c r="E71" s="837" t="s">
        <v>13</v>
      </c>
      <c r="F71" s="668">
        <v>52.5</v>
      </c>
      <c r="G71" s="473">
        <f t="shared" si="3"/>
        <v>524.80916030534354</v>
      </c>
      <c r="H71" s="832"/>
      <c r="I71" s="671" t="s">
        <v>32</v>
      </c>
    </row>
    <row r="72" spans="1:10" ht="18.75" x14ac:dyDescent="0.3">
      <c r="A72" s="45">
        <v>16</v>
      </c>
      <c r="B72" s="39" t="s">
        <v>232</v>
      </c>
      <c r="C72" s="275" t="s">
        <v>40</v>
      </c>
      <c r="D72" s="6" t="s">
        <v>4</v>
      </c>
      <c r="E72" s="286" t="s">
        <v>12</v>
      </c>
      <c r="F72" s="668">
        <v>52.4</v>
      </c>
      <c r="G72" s="473">
        <f t="shared" si="3"/>
        <v>522.90076335877859</v>
      </c>
      <c r="H72" s="836"/>
      <c r="I72" s="647" t="s">
        <v>27</v>
      </c>
    </row>
    <row r="73" spans="1:10" ht="18.75" x14ac:dyDescent="0.3">
      <c r="A73" s="45">
        <v>17</v>
      </c>
      <c r="B73" s="39" t="s">
        <v>234</v>
      </c>
      <c r="C73" s="275" t="s">
        <v>43</v>
      </c>
      <c r="D73" s="672" t="s">
        <v>4</v>
      </c>
      <c r="E73" s="673" t="s">
        <v>12</v>
      </c>
      <c r="F73" s="974">
        <v>52</v>
      </c>
      <c r="G73" s="473">
        <f t="shared" si="3"/>
        <v>515.26717557251914</v>
      </c>
      <c r="H73" s="836"/>
      <c r="I73" s="671" t="s">
        <v>235</v>
      </c>
    </row>
    <row r="74" spans="1:10" ht="18.75" x14ac:dyDescent="0.3">
      <c r="A74" s="45">
        <v>18</v>
      </c>
      <c r="B74" s="39" t="s">
        <v>236</v>
      </c>
      <c r="C74" s="275" t="s">
        <v>101</v>
      </c>
      <c r="D74" s="254" t="s">
        <v>4</v>
      </c>
      <c r="E74" s="271" t="s">
        <v>11</v>
      </c>
      <c r="F74" s="668">
        <v>50.6</v>
      </c>
      <c r="G74" s="473">
        <f t="shared" si="3"/>
        <v>488.5496183206107</v>
      </c>
      <c r="H74" s="836"/>
      <c r="I74" s="647" t="s">
        <v>94</v>
      </c>
    </row>
    <row r="75" spans="1:10" ht="18.75" x14ac:dyDescent="0.3">
      <c r="A75" s="45">
        <v>19</v>
      </c>
      <c r="B75" s="39" t="s">
        <v>165</v>
      </c>
      <c r="C75" s="275" t="s">
        <v>41</v>
      </c>
      <c r="D75" s="254" t="s">
        <v>5</v>
      </c>
      <c r="E75" s="286" t="s">
        <v>13</v>
      </c>
      <c r="F75" s="668">
        <v>50.5</v>
      </c>
      <c r="G75" s="473">
        <f>(F75-25)*1000/52.4</f>
        <v>486.64122137404581</v>
      </c>
      <c r="H75" s="836"/>
      <c r="I75" s="647" t="s">
        <v>85</v>
      </c>
    </row>
    <row r="76" spans="1:10" ht="18.75" x14ac:dyDescent="0.3">
      <c r="A76" s="45">
        <v>20</v>
      </c>
      <c r="B76" s="39" t="s">
        <v>237</v>
      </c>
      <c r="C76" s="275" t="s">
        <v>40</v>
      </c>
      <c r="D76" s="6" t="s">
        <v>4</v>
      </c>
      <c r="E76" s="286" t="s">
        <v>16</v>
      </c>
      <c r="F76" s="668">
        <v>50.2</v>
      </c>
      <c r="G76" s="473">
        <f>(F76-25)*1000/52.4</f>
        <v>480.91603053435125</v>
      </c>
      <c r="H76" s="836"/>
      <c r="I76" s="647" t="s">
        <v>128</v>
      </c>
    </row>
    <row r="77" spans="1:10" ht="18.75" x14ac:dyDescent="0.3">
      <c r="A77" s="45">
        <v>20</v>
      </c>
      <c r="B77" s="287" t="s">
        <v>159</v>
      </c>
      <c r="C77" s="123">
        <v>2007</v>
      </c>
      <c r="D77" s="799" t="s">
        <v>4</v>
      </c>
      <c r="E77" s="28" t="s">
        <v>9</v>
      </c>
      <c r="F77" s="975">
        <v>45.8</v>
      </c>
      <c r="G77" s="473">
        <f>(F77-25)*1000/52.4</f>
        <v>396.94656488549612</v>
      </c>
      <c r="H77" s="288"/>
      <c r="I77" s="509" t="s">
        <v>526</v>
      </c>
    </row>
    <row r="78" spans="1:10" ht="18.75" x14ac:dyDescent="0.3">
      <c r="A78" s="45">
        <v>20</v>
      </c>
      <c r="B78" s="39" t="s">
        <v>158</v>
      </c>
      <c r="C78" s="98">
        <v>2011</v>
      </c>
      <c r="D78" s="205" t="s">
        <v>5</v>
      </c>
      <c r="E78" s="58" t="s">
        <v>9</v>
      </c>
      <c r="F78" s="304" t="s">
        <v>225</v>
      </c>
      <c r="G78" s="473">
        <f>(F78-25)*1000/52.4</f>
        <v>257.63358778625957</v>
      </c>
      <c r="H78" s="674"/>
      <c r="I78" s="283" t="s">
        <v>226</v>
      </c>
    </row>
    <row r="79" spans="1:10" ht="15" x14ac:dyDescent="0.25">
      <c r="A79" s="1"/>
      <c r="B79" s="1"/>
      <c r="C79" s="957"/>
      <c r="D79" s="1"/>
      <c r="E79" s="1"/>
      <c r="F79" s="1"/>
      <c r="G79" s="649"/>
      <c r="H79" s="1"/>
      <c r="I79" s="1"/>
    </row>
    <row r="80" spans="1:10" ht="15.75" customHeight="1" x14ac:dyDescent="0.25">
      <c r="A80" s="1131" t="s">
        <v>537</v>
      </c>
      <c r="B80" s="1131"/>
      <c r="C80" s="1131"/>
      <c r="D80" s="1131"/>
      <c r="E80" s="1131"/>
      <c r="F80" s="1131"/>
      <c r="G80" s="1131"/>
      <c r="H80" s="1131"/>
      <c r="I80" s="1131"/>
      <c r="J80" s="1130"/>
    </row>
    <row r="81" spans="1:9" ht="18.75" customHeight="1" x14ac:dyDescent="0.25">
      <c r="A81" s="1131"/>
      <c r="B81" s="1131"/>
      <c r="C81" s="1131"/>
      <c r="D81" s="1131"/>
      <c r="E81" s="1131"/>
      <c r="F81" s="1131"/>
      <c r="G81" s="1131"/>
      <c r="H81" s="1131"/>
      <c r="I81" s="1131"/>
    </row>
    <row r="82" spans="1:9" ht="18.75" customHeight="1" x14ac:dyDescent="0.25">
      <c r="A82" s="1131"/>
      <c r="B82" s="1131"/>
      <c r="C82" s="1131"/>
      <c r="D82" s="1131"/>
      <c r="E82" s="1131"/>
      <c r="F82" s="1131"/>
      <c r="G82" s="1131"/>
      <c r="H82" s="1131"/>
      <c r="I82" s="1131"/>
    </row>
    <row r="83" spans="1:9" ht="15" x14ac:dyDescent="0.25">
      <c r="A83" s="996" t="s">
        <v>540</v>
      </c>
      <c r="B83" s="996"/>
      <c r="C83" s="996"/>
      <c r="D83" s="996"/>
      <c r="E83" s="996"/>
      <c r="F83" s="996"/>
      <c r="G83" s="996"/>
      <c r="H83" s="996"/>
      <c r="I83" s="996"/>
    </row>
    <row r="84" spans="1:9" ht="15" x14ac:dyDescent="0.25">
      <c r="A84" s="996"/>
      <c r="B84" s="996"/>
      <c r="C84" s="996"/>
      <c r="D84" s="996"/>
      <c r="E84" s="996"/>
      <c r="F84" s="996"/>
      <c r="G84" s="996"/>
      <c r="H84" s="996"/>
      <c r="I84" s="996"/>
    </row>
    <row r="85" spans="1:9" ht="18.75" x14ac:dyDescent="0.3">
      <c r="A85" s="274"/>
      <c r="B85" s="273"/>
      <c r="C85" s="289"/>
      <c r="D85" s="290"/>
      <c r="E85" s="798"/>
      <c r="F85" s="292"/>
      <c r="G85" s="376"/>
      <c r="H85" s="675"/>
      <c r="I85" s="291"/>
    </row>
    <row r="86" spans="1:9" x14ac:dyDescent="0.25">
      <c r="A86" s="3"/>
      <c r="B86" s="3"/>
      <c r="C86" s="676"/>
      <c r="D86" s="3"/>
      <c r="E86" s="4"/>
      <c r="F86" s="511"/>
      <c r="G86" s="511"/>
      <c r="H86" s="4"/>
      <c r="I86" s="3"/>
    </row>
    <row r="87" spans="1:9" x14ac:dyDescent="0.25">
      <c r="A87" s="3"/>
      <c r="B87" s="3"/>
      <c r="C87" s="676"/>
      <c r="D87" s="3"/>
      <c r="E87" s="4"/>
      <c r="F87" s="511"/>
      <c r="G87" s="511"/>
      <c r="H87" s="4"/>
      <c r="I87" s="3"/>
    </row>
    <row r="88" spans="1:9" x14ac:dyDescent="0.25">
      <c r="A88" s="3"/>
      <c r="B88" s="3"/>
      <c r="C88" s="676"/>
      <c r="D88" s="3"/>
      <c r="E88" s="4"/>
      <c r="F88" s="511"/>
      <c r="G88" s="511"/>
      <c r="H88" s="4"/>
      <c r="I88" s="3"/>
    </row>
    <row r="89" spans="1:9" x14ac:dyDescent="0.25">
      <c r="A89" s="3"/>
      <c r="B89" s="3"/>
      <c r="C89" s="676"/>
      <c r="D89" s="3"/>
      <c r="E89" s="4"/>
      <c r="F89" s="511"/>
      <c r="G89" s="511"/>
      <c r="H89" s="4"/>
      <c r="I89" s="3"/>
    </row>
    <row r="90" spans="1:9" x14ac:dyDescent="0.25">
      <c r="A90" s="3"/>
      <c r="B90" s="3"/>
      <c r="C90" s="676"/>
      <c r="D90" s="3"/>
      <c r="E90" s="4"/>
      <c r="F90" s="511"/>
      <c r="G90" s="511"/>
      <c r="H90" s="4"/>
      <c r="I90" s="3"/>
    </row>
    <row r="91" spans="1:9" x14ac:dyDescent="0.25">
      <c r="A91" s="3"/>
      <c r="B91" s="3"/>
      <c r="C91" s="676"/>
      <c r="D91" s="3"/>
      <c r="E91" s="4"/>
      <c r="F91" s="511"/>
      <c r="G91" s="511"/>
      <c r="H91" s="4"/>
      <c r="I91" s="3"/>
    </row>
    <row r="92" spans="1:9" x14ac:dyDescent="0.25">
      <c r="A92" s="3"/>
      <c r="B92" s="3"/>
      <c r="C92" s="676"/>
      <c r="D92" s="3"/>
      <c r="E92" s="4"/>
      <c r="F92" s="511"/>
      <c r="G92" s="511"/>
      <c r="H92" s="4"/>
      <c r="I92" s="3"/>
    </row>
    <row r="93" spans="1:9" x14ac:dyDescent="0.25">
      <c r="A93" s="3"/>
      <c r="B93" s="3"/>
      <c r="C93" s="676"/>
      <c r="D93" s="3"/>
      <c r="E93" s="4"/>
      <c r="F93" s="511"/>
      <c r="G93" s="511"/>
      <c r="H93" s="4"/>
      <c r="I93" s="3"/>
    </row>
    <row r="94" spans="1:9" x14ac:dyDescent="0.25">
      <c r="A94" s="3"/>
      <c r="B94" s="3"/>
      <c r="C94" s="676"/>
      <c r="D94" s="3"/>
      <c r="E94" s="4"/>
      <c r="F94" s="511"/>
      <c r="G94" s="511"/>
      <c r="H94" s="4"/>
      <c r="I94" s="3"/>
    </row>
    <row r="95" spans="1:9" x14ac:dyDescent="0.25">
      <c r="A95" s="3"/>
      <c r="B95" s="3"/>
      <c r="C95" s="676"/>
      <c r="D95" s="3"/>
      <c r="E95" s="4"/>
      <c r="F95" s="511"/>
      <c r="G95" s="511"/>
      <c r="H95" s="4"/>
      <c r="I95" s="3"/>
    </row>
    <row r="96" spans="1:9" x14ac:dyDescent="0.25">
      <c r="A96" s="999" t="s">
        <v>18</v>
      </c>
      <c r="B96" s="999"/>
      <c r="C96" s="999"/>
      <c r="D96" s="999"/>
      <c r="E96" s="999"/>
      <c r="F96" s="999"/>
      <c r="G96" s="999"/>
      <c r="H96" s="999"/>
      <c r="I96" s="999"/>
    </row>
    <row r="97" spans="1:10" x14ac:dyDescent="0.25">
      <c r="A97" s="999" t="s">
        <v>484</v>
      </c>
      <c r="B97" s="999"/>
      <c r="C97" s="999"/>
      <c r="D97" s="999"/>
      <c r="E97" s="999"/>
      <c r="F97" s="999"/>
      <c r="G97" s="999"/>
      <c r="H97" s="999"/>
      <c r="I97" s="999"/>
    </row>
    <row r="98" spans="1:10" x14ac:dyDescent="0.25">
      <c r="A98" s="999" t="s">
        <v>127</v>
      </c>
      <c r="B98" s="999"/>
      <c r="C98" s="999"/>
      <c r="D98" s="999"/>
      <c r="E98" s="999"/>
      <c r="F98" s="999"/>
      <c r="G98" s="999"/>
      <c r="H98" s="999"/>
      <c r="I98" s="999"/>
    </row>
    <row r="99" spans="1:10" x14ac:dyDescent="0.25">
      <c r="A99" s="46"/>
      <c r="B99" s="3"/>
      <c r="C99" s="252"/>
      <c r="D99" s="54" t="s">
        <v>180</v>
      </c>
      <c r="E99" s="4"/>
      <c r="F99" s="252"/>
      <c r="G99" s="511"/>
      <c r="H99" s="3"/>
      <c r="I99" s="5"/>
    </row>
    <row r="100" spans="1:10" x14ac:dyDescent="0.25">
      <c r="A100" s="1043" t="s">
        <v>180</v>
      </c>
      <c r="B100" s="1043"/>
      <c r="C100" s="1032" t="s">
        <v>0</v>
      </c>
      <c r="D100" s="1064" t="s">
        <v>1</v>
      </c>
      <c r="E100" s="1064" t="s">
        <v>17</v>
      </c>
      <c r="F100" s="1035" t="s">
        <v>485</v>
      </c>
      <c r="G100" s="1035"/>
      <c r="H100" s="1035"/>
      <c r="I100" s="1035"/>
    </row>
    <row r="101" spans="1:10" ht="15" customHeight="1" x14ac:dyDescent="0.25">
      <c r="A101" s="1046" t="s">
        <v>20</v>
      </c>
      <c r="B101" s="1047" t="s">
        <v>66</v>
      </c>
      <c r="C101" s="1032"/>
      <c r="D101" s="1064"/>
      <c r="E101" s="1064"/>
      <c r="F101" s="1054" t="s">
        <v>2</v>
      </c>
      <c r="G101" s="1055" t="s">
        <v>3</v>
      </c>
      <c r="H101" s="1056" t="s">
        <v>134</v>
      </c>
      <c r="I101" s="1057" t="s">
        <v>227</v>
      </c>
    </row>
    <row r="102" spans="1:10" ht="15" x14ac:dyDescent="0.25">
      <c r="A102" s="1066"/>
      <c r="B102" s="1067"/>
      <c r="C102" s="1063"/>
      <c r="D102" s="1065"/>
      <c r="E102" s="1065"/>
      <c r="F102" s="1068"/>
      <c r="G102" s="1069"/>
      <c r="H102" s="1070"/>
      <c r="I102" s="1058"/>
    </row>
    <row r="103" spans="1:10" ht="17.25" customHeight="1" x14ac:dyDescent="0.25">
      <c r="A103" s="21">
        <v>1</v>
      </c>
      <c r="B103" s="785" t="s">
        <v>174</v>
      </c>
      <c r="C103" s="958" t="s">
        <v>51</v>
      </c>
      <c r="D103" s="294" t="s">
        <v>5</v>
      </c>
      <c r="E103" s="295" t="s">
        <v>44</v>
      </c>
      <c r="F103" s="801">
        <v>52.8</v>
      </c>
      <c r="G103" s="473">
        <f t="shared" ref="G103:G118" si="4">(F103-20)*1000/39.1</f>
        <v>838.87468030690536</v>
      </c>
      <c r="H103" s="227">
        <v>1</v>
      </c>
      <c r="I103" s="785" t="s">
        <v>404</v>
      </c>
    </row>
    <row r="104" spans="1:10" ht="17.25" customHeight="1" x14ac:dyDescent="0.25">
      <c r="A104" s="21">
        <v>2</v>
      </c>
      <c r="B104" s="785" t="s">
        <v>171</v>
      </c>
      <c r="C104" s="955"/>
      <c r="D104" s="294" t="s">
        <v>5</v>
      </c>
      <c r="E104" s="295" t="s">
        <v>13</v>
      </c>
      <c r="F104" s="801">
        <v>52.5</v>
      </c>
      <c r="G104" s="473">
        <f t="shared" si="4"/>
        <v>831.20204603580555</v>
      </c>
      <c r="H104" s="228">
        <v>2</v>
      </c>
      <c r="I104" s="647" t="s">
        <v>32</v>
      </c>
    </row>
    <row r="105" spans="1:10" ht="17.25" customHeight="1" x14ac:dyDescent="0.25">
      <c r="A105" s="21">
        <v>3</v>
      </c>
      <c r="B105" s="640" t="s">
        <v>165</v>
      </c>
      <c r="C105" s="958">
        <v>2010</v>
      </c>
      <c r="D105" s="821" t="s">
        <v>455</v>
      </c>
      <c r="E105" s="295" t="s">
        <v>13</v>
      </c>
      <c r="F105" s="801">
        <v>50.5</v>
      </c>
      <c r="G105" s="473">
        <f t="shared" si="4"/>
        <v>780.05115089514061</v>
      </c>
      <c r="H105" s="229">
        <v>3</v>
      </c>
      <c r="I105" s="785" t="s">
        <v>404</v>
      </c>
    </row>
    <row r="106" spans="1:10" ht="17.25" customHeight="1" x14ac:dyDescent="0.25">
      <c r="A106" s="21">
        <v>4</v>
      </c>
      <c r="B106" s="785" t="s">
        <v>184</v>
      </c>
      <c r="C106" s="955"/>
      <c r="D106" s="294" t="s">
        <v>5</v>
      </c>
      <c r="E106" s="295" t="s">
        <v>15</v>
      </c>
      <c r="F106" s="802">
        <v>49.3</v>
      </c>
      <c r="G106" s="473">
        <f t="shared" si="4"/>
        <v>749.3606138107416</v>
      </c>
      <c r="H106" s="230">
        <v>4</v>
      </c>
      <c r="I106" s="371" t="s">
        <v>493</v>
      </c>
      <c r="J106" s="800"/>
    </row>
    <row r="107" spans="1:10" ht="17.25" customHeight="1" x14ac:dyDescent="0.25">
      <c r="A107" s="21">
        <v>5</v>
      </c>
      <c r="B107" s="785" t="s">
        <v>238</v>
      </c>
      <c r="C107" s="958" t="s">
        <v>41</v>
      </c>
      <c r="D107" s="294" t="s">
        <v>5</v>
      </c>
      <c r="E107" s="295" t="s">
        <v>15</v>
      </c>
      <c r="F107" s="801">
        <v>46.5</v>
      </c>
      <c r="G107" s="473">
        <f t="shared" si="4"/>
        <v>677.74936061381072</v>
      </c>
      <c r="H107" s="256">
        <v>5</v>
      </c>
      <c r="I107" s="785" t="s">
        <v>404</v>
      </c>
    </row>
    <row r="108" spans="1:10" ht="17.25" customHeight="1" x14ac:dyDescent="0.25">
      <c r="A108" s="21">
        <v>6</v>
      </c>
      <c r="B108" s="785" t="s">
        <v>187</v>
      </c>
      <c r="C108" s="958" t="s">
        <v>51</v>
      </c>
      <c r="D108" s="294" t="s">
        <v>5</v>
      </c>
      <c r="E108" s="295" t="s">
        <v>11</v>
      </c>
      <c r="F108" s="679" t="s">
        <v>239</v>
      </c>
      <c r="G108" s="473">
        <f t="shared" si="4"/>
        <v>583.12020460358042</v>
      </c>
      <c r="H108" s="296">
        <v>6</v>
      </c>
      <c r="I108" s="647" t="s">
        <v>32</v>
      </c>
    </row>
    <row r="109" spans="1:10" ht="17.25" customHeight="1" x14ac:dyDescent="0.25">
      <c r="A109" s="21">
        <v>7</v>
      </c>
      <c r="B109" s="785" t="s">
        <v>494</v>
      </c>
      <c r="C109" s="955"/>
      <c r="D109" s="294" t="s">
        <v>5</v>
      </c>
      <c r="E109" s="295" t="s">
        <v>14</v>
      </c>
      <c r="F109" s="679" t="s">
        <v>240</v>
      </c>
      <c r="G109" s="473">
        <f t="shared" si="4"/>
        <v>503.83631713554996</v>
      </c>
      <c r="H109" s="296">
        <v>7</v>
      </c>
      <c r="I109" s="647" t="s">
        <v>143</v>
      </c>
    </row>
    <row r="110" spans="1:10" ht="17.25" customHeight="1" x14ac:dyDescent="0.3">
      <c r="A110" s="21">
        <v>8</v>
      </c>
      <c r="B110" s="39" t="s">
        <v>158</v>
      </c>
      <c r="C110" s="64">
        <v>2011</v>
      </c>
      <c r="D110" s="298" t="s">
        <v>5</v>
      </c>
      <c r="E110" s="28" t="s">
        <v>9</v>
      </c>
      <c r="F110" s="593" t="s">
        <v>225</v>
      </c>
      <c r="G110" s="474">
        <f t="shared" si="4"/>
        <v>473.14578005115089</v>
      </c>
      <c r="H110" s="299">
        <v>8</v>
      </c>
      <c r="I110" s="569" t="s">
        <v>241</v>
      </c>
    </row>
    <row r="111" spans="1:10" ht="17.25" customHeight="1" x14ac:dyDescent="0.25">
      <c r="A111" s="21">
        <v>9</v>
      </c>
      <c r="B111" s="785" t="s">
        <v>183</v>
      </c>
      <c r="C111" s="955"/>
      <c r="D111" s="294" t="s">
        <v>5</v>
      </c>
      <c r="E111" s="295" t="s">
        <v>26</v>
      </c>
      <c r="F111" s="679" t="s">
        <v>242</v>
      </c>
      <c r="G111" s="473">
        <f t="shared" si="4"/>
        <v>465.47314578005125</v>
      </c>
      <c r="H111" s="296">
        <v>9</v>
      </c>
      <c r="I111" s="647" t="s">
        <v>229</v>
      </c>
    </row>
    <row r="112" spans="1:10" ht="17.25" customHeight="1" x14ac:dyDescent="0.25">
      <c r="A112" s="21">
        <v>10</v>
      </c>
      <c r="B112" s="785" t="s">
        <v>191</v>
      </c>
      <c r="C112" s="958">
        <v>2010</v>
      </c>
      <c r="D112" s="294" t="s">
        <v>5</v>
      </c>
      <c r="E112" s="295" t="s">
        <v>10</v>
      </c>
      <c r="F112" s="679">
        <v>37.5</v>
      </c>
      <c r="G112" s="473">
        <f t="shared" si="4"/>
        <v>447.57033248081842</v>
      </c>
      <c r="H112" s="296">
        <v>10</v>
      </c>
      <c r="I112" s="647" t="s">
        <v>456</v>
      </c>
    </row>
    <row r="113" spans="1:9" ht="17.25" customHeight="1" x14ac:dyDescent="0.25">
      <c r="A113" s="21">
        <v>11</v>
      </c>
      <c r="B113" s="989" t="s">
        <v>243</v>
      </c>
      <c r="C113" s="958">
        <v>2010</v>
      </c>
      <c r="D113" s="294" t="s">
        <v>5</v>
      </c>
      <c r="E113" s="295" t="s">
        <v>26</v>
      </c>
      <c r="F113" s="679">
        <v>37</v>
      </c>
      <c r="G113" s="473">
        <f>(F113-20)*1000/39.1</f>
        <v>434.78260869565219</v>
      </c>
      <c r="H113" s="296">
        <v>12</v>
      </c>
      <c r="I113" s="990" t="s">
        <v>229</v>
      </c>
    </row>
    <row r="114" spans="1:9" ht="17.25" customHeight="1" thickBot="1" x14ac:dyDescent="0.35">
      <c r="A114" s="983">
        <v>12</v>
      </c>
      <c r="B114" s="984" t="s">
        <v>200</v>
      </c>
      <c r="C114" s="961">
        <v>2011</v>
      </c>
      <c r="D114" s="985" t="s">
        <v>5</v>
      </c>
      <c r="E114" s="59" t="s">
        <v>9</v>
      </c>
      <c r="F114" s="986">
        <v>36.9</v>
      </c>
      <c r="G114" s="987">
        <f>(F114-20)*1000/39.1</f>
        <v>432.22506393861892</v>
      </c>
      <c r="H114" s="988" t="s">
        <v>495</v>
      </c>
      <c r="I114" s="301" t="s">
        <v>496</v>
      </c>
    </row>
    <row r="115" spans="1:9" ht="17.25" customHeight="1" thickTop="1" x14ac:dyDescent="0.25">
      <c r="A115" s="803">
        <v>13</v>
      </c>
      <c r="B115" s="804" t="s">
        <v>457</v>
      </c>
      <c r="C115" s="959">
        <v>2009</v>
      </c>
      <c r="D115" s="805" t="s">
        <v>5</v>
      </c>
      <c r="E115" s="806" t="s">
        <v>14</v>
      </c>
      <c r="F115" s="807">
        <v>35</v>
      </c>
      <c r="G115" s="968">
        <f t="shared" si="4"/>
        <v>383.63171355498719</v>
      </c>
      <c r="H115" s="808">
        <v>13</v>
      </c>
      <c r="I115" s="809" t="s">
        <v>120</v>
      </c>
    </row>
    <row r="116" spans="1:9" ht="17.25" customHeight="1" thickBot="1" x14ac:dyDescent="0.3">
      <c r="A116" s="49">
        <v>14</v>
      </c>
      <c r="B116" s="785" t="s">
        <v>497</v>
      </c>
      <c r="C116" s="960" t="s">
        <v>41</v>
      </c>
      <c r="D116" s="439" t="s">
        <v>5</v>
      </c>
      <c r="E116" s="810" t="s">
        <v>28</v>
      </c>
      <c r="F116" s="680" t="s">
        <v>244</v>
      </c>
      <c r="G116" s="966">
        <f t="shared" si="4"/>
        <v>352.94117647058812</v>
      </c>
      <c r="H116" s="811">
        <v>14</v>
      </c>
      <c r="I116" s="644" t="s">
        <v>245</v>
      </c>
    </row>
    <row r="117" spans="1:9" ht="17.25" customHeight="1" thickBot="1" x14ac:dyDescent="0.3">
      <c r="A117" s="49">
        <v>15</v>
      </c>
      <c r="B117" s="842" t="s">
        <v>246</v>
      </c>
      <c r="C117" s="958" t="s">
        <v>46</v>
      </c>
      <c r="D117" s="682" t="s">
        <v>5</v>
      </c>
      <c r="E117" s="295" t="s">
        <v>10</v>
      </c>
      <c r="F117" s="683" t="s">
        <v>247</v>
      </c>
      <c r="G117" s="473">
        <f t="shared" si="4"/>
        <v>327.36572890025565</v>
      </c>
      <c r="H117" s="681">
        <v>15</v>
      </c>
      <c r="I117" s="684" t="s">
        <v>30</v>
      </c>
    </row>
    <row r="118" spans="1:9" ht="17.25" customHeight="1" x14ac:dyDescent="0.3">
      <c r="A118" s="21">
        <v>16</v>
      </c>
      <c r="B118" s="293" t="s">
        <v>194</v>
      </c>
      <c r="C118" s="958" t="s">
        <v>46</v>
      </c>
      <c r="D118" s="6" t="s">
        <v>5</v>
      </c>
      <c r="E118" s="677" t="s">
        <v>13</v>
      </c>
      <c r="F118" s="683" t="s">
        <v>248</v>
      </c>
      <c r="G118" s="473">
        <f t="shared" si="4"/>
        <v>324.8081841432226</v>
      </c>
      <c r="H118" s="300">
        <v>16</v>
      </c>
      <c r="I118" s="684" t="s">
        <v>52</v>
      </c>
    </row>
    <row r="119" spans="1:9" ht="17.25" customHeight="1" x14ac:dyDescent="0.3">
      <c r="A119" s="49">
        <v>17</v>
      </c>
      <c r="B119" s="52" t="s">
        <v>160</v>
      </c>
      <c r="C119" s="961">
        <v>2012</v>
      </c>
      <c r="D119" s="206" t="s">
        <v>6</v>
      </c>
      <c r="E119" s="59" t="s">
        <v>9</v>
      </c>
      <c r="F119" s="306" t="s">
        <v>249</v>
      </c>
      <c r="G119" s="966">
        <f>(F119-20)*1000/39.1</f>
        <v>184.14322250639384</v>
      </c>
      <c r="H119" s="681">
        <v>17</v>
      </c>
      <c r="I119" s="301" t="s">
        <v>498</v>
      </c>
    </row>
    <row r="120" spans="1:9" ht="17.25" customHeight="1" x14ac:dyDescent="0.3">
      <c r="A120" s="21">
        <v>18</v>
      </c>
      <c r="B120" s="39" t="s">
        <v>197</v>
      </c>
      <c r="C120" s="98">
        <v>2014</v>
      </c>
      <c r="D120" s="205" t="s">
        <v>7</v>
      </c>
      <c r="E120" s="58" t="s">
        <v>9</v>
      </c>
      <c r="F120" s="976">
        <v>24.7</v>
      </c>
      <c r="G120" s="473">
        <f>(F120-20)*1000/39.1</f>
        <v>120.20460358056263</v>
      </c>
      <c r="H120" s="681" t="s">
        <v>538</v>
      </c>
      <c r="I120" s="288" t="s">
        <v>499</v>
      </c>
    </row>
    <row r="121" spans="1:9" ht="17.25" customHeight="1" x14ac:dyDescent="0.3">
      <c r="A121" s="49">
        <v>19</v>
      </c>
      <c r="B121" s="39" t="s">
        <v>199</v>
      </c>
      <c r="C121" s="98">
        <v>2013</v>
      </c>
      <c r="D121" s="205" t="s">
        <v>6</v>
      </c>
      <c r="E121" s="58" t="s">
        <v>9</v>
      </c>
      <c r="F121" s="304">
        <v>22.2</v>
      </c>
      <c r="G121" s="473">
        <f>(F121-20)*1000/39.1</f>
        <v>56.265984654731433</v>
      </c>
      <c r="H121" s="1132" t="s">
        <v>539</v>
      </c>
      <c r="I121" s="302" t="s">
        <v>251</v>
      </c>
    </row>
    <row r="122" spans="1:9" ht="17.25" customHeight="1" x14ac:dyDescent="0.3">
      <c r="A122" s="21">
        <v>20</v>
      </c>
      <c r="B122" s="39" t="s">
        <v>195</v>
      </c>
      <c r="C122" s="98">
        <v>2014</v>
      </c>
      <c r="D122" s="205" t="s">
        <v>7</v>
      </c>
      <c r="E122" s="58" t="s">
        <v>9</v>
      </c>
      <c r="F122" s="812">
        <v>22.1</v>
      </c>
      <c r="G122" s="473">
        <f>(F122-20)*1000/39.1</f>
        <v>53.708439897698241</v>
      </c>
      <c r="H122" s="300">
        <v>20</v>
      </c>
      <c r="I122" s="288" t="s">
        <v>499</v>
      </c>
    </row>
    <row r="123" spans="1:9" ht="17.25" customHeight="1" x14ac:dyDescent="0.25"/>
    <row r="124" spans="1:9" ht="15" x14ac:dyDescent="0.25">
      <c r="A124" s="1131" t="s">
        <v>537</v>
      </c>
      <c r="B124" s="1131"/>
      <c r="C124" s="1131"/>
      <c r="D124" s="1131"/>
      <c r="E124" s="1131"/>
      <c r="F124" s="1131"/>
      <c r="G124" s="1131"/>
      <c r="H124" s="1131"/>
      <c r="I124" s="1131"/>
    </row>
    <row r="125" spans="1:9" ht="15" x14ac:dyDescent="0.25">
      <c r="A125" s="1131"/>
      <c r="B125" s="1131"/>
      <c r="C125" s="1131"/>
      <c r="D125" s="1131"/>
      <c r="E125" s="1131"/>
      <c r="F125" s="1131"/>
      <c r="G125" s="1131"/>
      <c r="H125" s="1131"/>
      <c r="I125" s="1131"/>
    </row>
    <row r="126" spans="1:9" ht="15" x14ac:dyDescent="0.25">
      <c r="A126" s="1131"/>
      <c r="B126" s="1131"/>
      <c r="C126" s="1131"/>
      <c r="D126" s="1131"/>
      <c r="E126" s="1131"/>
      <c r="F126" s="1131"/>
      <c r="G126" s="1131"/>
      <c r="H126" s="1131"/>
      <c r="I126" s="1131"/>
    </row>
    <row r="127" spans="1:9" ht="15" x14ac:dyDescent="0.25">
      <c r="A127" s="996" t="s">
        <v>540</v>
      </c>
      <c r="B127" s="996"/>
      <c r="C127" s="996"/>
      <c r="D127" s="996"/>
      <c r="E127" s="996"/>
      <c r="F127" s="996"/>
      <c r="G127" s="996"/>
      <c r="H127" s="996"/>
      <c r="I127" s="996"/>
    </row>
    <row r="128" spans="1:9" ht="15.75" customHeight="1" x14ac:dyDescent="0.25">
      <c r="A128" s="996"/>
      <c r="B128" s="996"/>
      <c r="C128" s="996"/>
      <c r="D128" s="996"/>
      <c r="E128" s="996"/>
      <c r="F128" s="996"/>
      <c r="G128" s="996"/>
      <c r="H128" s="996"/>
      <c r="I128" s="996"/>
    </row>
    <row r="129" spans="1:9" ht="15" customHeight="1" x14ac:dyDescent="0.3">
      <c r="A129" s="651"/>
      <c r="B129" s="246"/>
      <c r="C129" s="962"/>
      <c r="D129" s="813"/>
      <c r="E129"/>
      <c r="F129" s="575"/>
      <c r="G129" s="376"/>
      <c r="H129" s="814"/>
      <c r="I129" s="291"/>
    </row>
    <row r="130" spans="1:9" ht="15" customHeight="1" x14ac:dyDescent="0.3">
      <c r="A130" s="651"/>
      <c r="B130" s="246"/>
      <c r="C130" s="962"/>
      <c r="D130" s="813"/>
      <c r="E130"/>
      <c r="F130" s="575"/>
      <c r="G130" s="376"/>
      <c r="H130" s="814"/>
      <c r="I130" s="291"/>
    </row>
    <row r="131" spans="1:9" ht="15.75" customHeight="1" x14ac:dyDescent="0.3">
      <c r="A131" s="651"/>
      <c r="B131" s="246"/>
      <c r="C131" s="962"/>
      <c r="D131" s="813"/>
      <c r="E131"/>
      <c r="F131" s="575"/>
      <c r="G131" s="376"/>
      <c r="H131" s="814"/>
      <c r="I131" s="291"/>
    </row>
    <row r="132" spans="1:9" ht="15" customHeight="1" x14ac:dyDescent="0.3">
      <c r="A132" s="651"/>
      <c r="B132" s="246"/>
      <c r="C132" s="962"/>
      <c r="D132" s="813"/>
      <c r="E132"/>
      <c r="F132" s="575"/>
      <c r="G132" s="376"/>
      <c r="H132" s="814"/>
      <c r="I132" s="291"/>
    </row>
    <row r="133" spans="1:9" ht="15" customHeight="1" x14ac:dyDescent="0.3">
      <c r="A133" s="651"/>
      <c r="B133" s="246"/>
      <c r="C133" s="962"/>
      <c r="D133" s="813"/>
      <c r="E133"/>
      <c r="F133" s="575"/>
      <c r="G133" s="376"/>
      <c r="H133" s="814"/>
      <c r="I133" s="291"/>
    </row>
    <row r="134" spans="1:9" ht="16.5" customHeight="1" x14ac:dyDescent="0.3">
      <c r="A134" s="651"/>
      <c r="B134" s="246"/>
      <c r="C134" s="962"/>
      <c r="D134" s="813"/>
      <c r="E134"/>
      <c r="F134" s="575"/>
      <c r="G134" s="376"/>
      <c r="H134" s="814"/>
      <c r="I134" s="291"/>
    </row>
    <row r="135" spans="1:9" ht="16.5" customHeight="1" x14ac:dyDescent="0.3">
      <c r="A135" s="651"/>
      <c r="B135" s="246"/>
      <c r="C135" s="962"/>
      <c r="D135" s="813"/>
      <c r="E135"/>
      <c r="F135" s="575"/>
      <c r="G135" s="376"/>
      <c r="H135" s="814"/>
      <c r="I135" s="291"/>
    </row>
    <row r="136" spans="1:9" ht="16.5" customHeight="1" x14ac:dyDescent="0.3">
      <c r="A136" s="651"/>
      <c r="B136" s="246"/>
      <c r="C136" s="962"/>
      <c r="D136" s="813"/>
      <c r="E136"/>
      <c r="F136" s="575"/>
      <c r="G136" s="376"/>
      <c r="H136" s="814"/>
      <c r="I136" s="291"/>
    </row>
    <row r="137" spans="1:9" ht="16.5" customHeight="1" x14ac:dyDescent="0.3">
      <c r="A137" s="651"/>
      <c r="B137" s="246"/>
      <c r="C137" s="962"/>
      <c r="D137" s="813"/>
      <c r="E137"/>
      <c r="F137" s="575"/>
      <c r="G137" s="376"/>
      <c r="H137" s="814"/>
      <c r="I137" s="291"/>
    </row>
    <row r="138" spans="1:9" ht="16.5" customHeight="1" x14ac:dyDescent="0.3">
      <c r="A138" s="651"/>
      <c r="B138" s="246"/>
      <c r="C138" s="962"/>
      <c r="D138" s="813"/>
      <c r="E138"/>
      <c r="F138" s="575"/>
      <c r="G138" s="376"/>
      <c r="H138" s="814"/>
      <c r="I138" s="291"/>
    </row>
    <row r="139" spans="1:9" ht="16.5" customHeight="1" x14ac:dyDescent="0.3">
      <c r="A139" s="651"/>
      <c r="B139" s="246"/>
      <c r="C139" s="962"/>
      <c r="D139" s="813"/>
      <c r="E139"/>
      <c r="F139" s="575"/>
      <c r="G139" s="376"/>
      <c r="H139" s="814"/>
      <c r="I139" s="291"/>
    </row>
    <row r="140" spans="1:9" ht="16.5" customHeight="1" x14ac:dyDescent="0.3">
      <c r="A140" s="651"/>
      <c r="B140" s="246"/>
      <c r="C140" s="962"/>
      <c r="D140" s="813"/>
      <c r="E140"/>
      <c r="F140" s="575"/>
      <c r="G140" s="376"/>
      <c r="H140" s="814"/>
      <c r="I140" s="291"/>
    </row>
    <row r="141" spans="1:9" ht="18.75" x14ac:dyDescent="0.3">
      <c r="A141" s="651"/>
      <c r="B141" s="246"/>
      <c r="C141" s="962"/>
      <c r="D141" s="813"/>
      <c r="E141"/>
      <c r="F141" s="575"/>
      <c r="G141" s="376"/>
      <c r="H141" s="814"/>
      <c r="I141" s="291"/>
    </row>
    <row r="142" spans="1:9" ht="16.5" customHeight="1" x14ac:dyDescent="0.3">
      <c r="A142" s="651"/>
      <c r="B142" s="246"/>
      <c r="C142" s="962"/>
      <c r="D142" s="813"/>
      <c r="E142"/>
      <c r="F142" s="575"/>
      <c r="G142" s="376"/>
      <c r="H142" s="814"/>
      <c r="I142" s="291"/>
    </row>
    <row r="143" spans="1:9" ht="16.5" customHeight="1" x14ac:dyDescent="0.25">
      <c r="A143" s="999" t="s">
        <v>18</v>
      </c>
      <c r="B143" s="999"/>
      <c r="C143" s="999"/>
      <c r="D143" s="999"/>
      <c r="E143" s="999"/>
      <c r="F143" s="999"/>
      <c r="G143" s="999"/>
      <c r="H143" s="999"/>
      <c r="I143" s="999"/>
    </row>
    <row r="144" spans="1:9" ht="16.5" customHeight="1" x14ac:dyDescent="0.25">
      <c r="A144" s="999" t="s">
        <v>484</v>
      </c>
      <c r="B144" s="999"/>
      <c r="C144" s="999"/>
      <c r="D144" s="999"/>
      <c r="E144" s="999"/>
      <c r="F144" s="999"/>
      <c r="G144" s="999"/>
      <c r="H144" s="999"/>
      <c r="I144" s="999"/>
    </row>
    <row r="145" spans="1:9" x14ac:dyDescent="0.25">
      <c r="A145" s="999" t="s">
        <v>127</v>
      </c>
      <c r="B145" s="999"/>
      <c r="C145" s="999"/>
      <c r="D145" s="999"/>
      <c r="E145" s="999"/>
      <c r="F145" s="999"/>
      <c r="G145" s="999"/>
      <c r="H145" s="999"/>
      <c r="I145" s="999"/>
    </row>
    <row r="146" spans="1:9" x14ac:dyDescent="0.25">
      <c r="A146" s="46"/>
      <c r="B146" s="3"/>
      <c r="C146" s="1071" t="s">
        <v>201</v>
      </c>
      <c r="D146" s="1071"/>
      <c r="E146" s="144"/>
      <c r="F146" s="252"/>
      <c r="G146" s="511"/>
      <c r="H146" s="3"/>
      <c r="I146" s="5"/>
    </row>
    <row r="147" spans="1:9" x14ac:dyDescent="0.25">
      <c r="A147" s="1043" t="s">
        <v>201</v>
      </c>
      <c r="B147" s="1043"/>
      <c r="C147" s="1032" t="s">
        <v>0</v>
      </c>
      <c r="D147" s="1064" t="s">
        <v>1</v>
      </c>
      <c r="E147" s="1064" t="s">
        <v>17</v>
      </c>
      <c r="F147" s="1035" t="s">
        <v>485</v>
      </c>
      <c r="G147" s="1035"/>
      <c r="H147" s="1035"/>
      <c r="I147" s="1035"/>
    </row>
    <row r="148" spans="1:9" ht="15" x14ac:dyDescent="0.25">
      <c r="A148" s="1046" t="s">
        <v>20</v>
      </c>
      <c r="B148" s="1047" t="s">
        <v>66</v>
      </c>
      <c r="C148" s="1032"/>
      <c r="D148" s="1064"/>
      <c r="E148" s="1064"/>
      <c r="F148" s="1054" t="s">
        <v>2</v>
      </c>
      <c r="G148" s="1055" t="s">
        <v>3</v>
      </c>
      <c r="H148" s="1056" t="s">
        <v>134</v>
      </c>
      <c r="I148" s="1061" t="s">
        <v>227</v>
      </c>
    </row>
    <row r="149" spans="1:9" ht="15.75" customHeight="1" x14ac:dyDescent="0.25">
      <c r="A149" s="1046"/>
      <c r="B149" s="1047"/>
      <c r="C149" s="1032"/>
      <c r="D149" s="1064"/>
      <c r="E149" s="1064"/>
      <c r="F149" s="1054"/>
      <c r="G149" s="1055"/>
      <c r="H149" s="1056"/>
      <c r="I149" s="1061"/>
    </row>
    <row r="150" spans="1:9" ht="15.75" customHeight="1" x14ac:dyDescent="0.25">
      <c r="A150" s="307">
        <v>1</v>
      </c>
      <c r="B150" s="640" t="s">
        <v>252</v>
      </c>
      <c r="C150" s="275" t="s">
        <v>59</v>
      </c>
      <c r="D150" s="254" t="s">
        <v>6</v>
      </c>
      <c r="E150" s="303" t="s">
        <v>61</v>
      </c>
      <c r="F150" s="668">
        <v>32.200000000000003</v>
      </c>
      <c r="G150" s="969">
        <f t="shared" ref="G150:G162" si="5">(F150-10)*1000/25.1</f>
        <v>884.46215139442245</v>
      </c>
      <c r="H150" s="227">
        <v>1</v>
      </c>
      <c r="I150" s="647" t="s">
        <v>62</v>
      </c>
    </row>
    <row r="151" spans="1:9" ht="15.75" customHeight="1" x14ac:dyDescent="0.25">
      <c r="A151" s="307">
        <v>2</v>
      </c>
      <c r="B151" s="785" t="s">
        <v>208</v>
      </c>
      <c r="C151" s="275" t="s">
        <v>59</v>
      </c>
      <c r="D151" s="254" t="s">
        <v>6</v>
      </c>
      <c r="E151" s="303" t="s">
        <v>12</v>
      </c>
      <c r="F151" s="668">
        <v>29.9</v>
      </c>
      <c r="G151" s="969">
        <f t="shared" si="5"/>
        <v>792.82868525896413</v>
      </c>
      <c r="H151" s="228">
        <v>2</v>
      </c>
      <c r="I151" s="647" t="s">
        <v>112</v>
      </c>
    </row>
    <row r="152" spans="1:9" ht="15.75" customHeight="1" x14ac:dyDescent="0.25">
      <c r="A152" s="307">
        <v>3</v>
      </c>
      <c r="B152" s="640" t="s">
        <v>253</v>
      </c>
      <c r="C152" s="275" t="s">
        <v>59</v>
      </c>
      <c r="D152" s="254" t="s">
        <v>6</v>
      </c>
      <c r="E152" s="303" t="s">
        <v>12</v>
      </c>
      <c r="F152" s="668">
        <v>29.4</v>
      </c>
      <c r="G152" s="969">
        <f t="shared" si="5"/>
        <v>772.90836653386452</v>
      </c>
      <c r="H152" s="229">
        <v>3</v>
      </c>
      <c r="I152" s="647" t="s">
        <v>58</v>
      </c>
    </row>
    <row r="153" spans="1:9" ht="15.75" customHeight="1" x14ac:dyDescent="0.25">
      <c r="A153" s="307">
        <v>4</v>
      </c>
      <c r="B153" s="640" t="s">
        <v>255</v>
      </c>
      <c r="C153" s="275" t="s">
        <v>56</v>
      </c>
      <c r="D153" s="685" t="s">
        <v>256</v>
      </c>
      <c r="E153" s="303" t="s">
        <v>16</v>
      </c>
      <c r="F153" s="815">
        <v>29.3</v>
      </c>
      <c r="G153" s="969">
        <f>(F153-10)*1000/25.1</f>
        <v>768.92430278884456</v>
      </c>
      <c r="H153" s="816" t="s">
        <v>500</v>
      </c>
      <c r="I153" s="371" t="s">
        <v>501</v>
      </c>
    </row>
    <row r="154" spans="1:9" ht="15.75" customHeight="1" x14ac:dyDescent="0.3">
      <c r="A154" s="307">
        <v>5</v>
      </c>
      <c r="B154" s="203" t="s">
        <v>160</v>
      </c>
      <c r="C154" s="98">
        <v>2012</v>
      </c>
      <c r="D154" s="205" t="s">
        <v>6</v>
      </c>
      <c r="E154" s="58" t="s">
        <v>9</v>
      </c>
      <c r="F154" s="304" t="s">
        <v>249</v>
      </c>
      <c r="G154" s="969">
        <f t="shared" si="5"/>
        <v>685.25896414342628</v>
      </c>
      <c r="H154" s="817">
        <v>5</v>
      </c>
      <c r="I154" s="818" t="s">
        <v>250</v>
      </c>
    </row>
    <row r="155" spans="1:9" ht="15.75" customHeight="1" x14ac:dyDescent="0.3">
      <c r="A155" s="307">
        <v>6</v>
      </c>
      <c r="B155" s="39" t="s">
        <v>254</v>
      </c>
      <c r="C155" s="275" t="s">
        <v>57</v>
      </c>
      <c r="D155" s="6" t="s">
        <v>6</v>
      </c>
      <c r="E155" s="303" t="s">
        <v>12</v>
      </c>
      <c r="F155" s="668">
        <v>27.1</v>
      </c>
      <c r="G155" s="969">
        <f t="shared" si="5"/>
        <v>681.27490039840632</v>
      </c>
      <c r="H155" s="233">
        <v>6</v>
      </c>
      <c r="I155" s="647" t="s">
        <v>58</v>
      </c>
    </row>
    <row r="156" spans="1:9" ht="15.75" customHeight="1" x14ac:dyDescent="0.25">
      <c r="A156" s="307">
        <v>7</v>
      </c>
      <c r="B156" s="785" t="s">
        <v>209</v>
      </c>
      <c r="C156" s="275" t="s">
        <v>56</v>
      </c>
      <c r="D156" s="254" t="s">
        <v>7</v>
      </c>
      <c r="E156" s="303" t="s">
        <v>16</v>
      </c>
      <c r="F156" s="38">
        <v>25</v>
      </c>
      <c r="G156" s="969">
        <f t="shared" si="5"/>
        <v>597.60956175298804</v>
      </c>
      <c r="H156" s="233">
        <v>7</v>
      </c>
      <c r="I156" s="647" t="s">
        <v>29</v>
      </c>
    </row>
    <row r="157" spans="1:9" ht="15.75" customHeight="1" x14ac:dyDescent="0.3">
      <c r="A157" s="307">
        <v>8</v>
      </c>
      <c r="B157" s="203" t="s">
        <v>197</v>
      </c>
      <c r="C157" s="98">
        <v>2014</v>
      </c>
      <c r="D157" s="205" t="s">
        <v>7</v>
      </c>
      <c r="E157" s="58" t="s">
        <v>9</v>
      </c>
      <c r="F157" s="819">
        <v>24.7</v>
      </c>
      <c r="G157" s="969">
        <f>(F157-10)*1000/25.1</f>
        <v>585.65737051792826</v>
      </c>
      <c r="H157" s="233" t="s">
        <v>502</v>
      </c>
      <c r="I157" s="818" t="s">
        <v>250</v>
      </c>
    </row>
    <row r="158" spans="1:9" ht="15.75" customHeight="1" x14ac:dyDescent="0.25">
      <c r="A158" s="307">
        <v>9</v>
      </c>
      <c r="B158" s="785" t="s">
        <v>503</v>
      </c>
      <c r="C158" s="275" t="s">
        <v>56</v>
      </c>
      <c r="D158" s="254" t="s">
        <v>7</v>
      </c>
      <c r="E158" s="303" t="s">
        <v>15</v>
      </c>
      <c r="F158" s="820">
        <v>22.9</v>
      </c>
      <c r="G158" s="969">
        <f>(F158-10)*1000/25.1</f>
        <v>513.94422310756966</v>
      </c>
      <c r="H158" s="816" t="s">
        <v>504</v>
      </c>
      <c r="I158" s="640" t="s">
        <v>493</v>
      </c>
    </row>
    <row r="159" spans="1:9" ht="15.75" customHeight="1" x14ac:dyDescent="0.25">
      <c r="A159" s="307">
        <v>10</v>
      </c>
      <c r="B159" s="640" t="s">
        <v>505</v>
      </c>
      <c r="C159" s="275" t="s">
        <v>56</v>
      </c>
      <c r="D159" s="254" t="s">
        <v>7</v>
      </c>
      <c r="E159" s="303" t="s">
        <v>26</v>
      </c>
      <c r="F159" s="668">
        <v>22.6</v>
      </c>
      <c r="G159" s="969">
        <f>(F159-10)*1000/25.1</f>
        <v>501.99203187250998</v>
      </c>
      <c r="H159" s="233">
        <v>10</v>
      </c>
      <c r="I159" s="647" t="s">
        <v>221</v>
      </c>
    </row>
    <row r="160" spans="1:9" ht="15.75" customHeight="1" x14ac:dyDescent="0.25">
      <c r="A160" s="307">
        <v>11</v>
      </c>
      <c r="B160" s="785" t="s">
        <v>257</v>
      </c>
      <c r="C160" s="955"/>
      <c r="D160" s="254" t="s">
        <v>7</v>
      </c>
      <c r="E160" s="303" t="s">
        <v>16</v>
      </c>
      <c r="F160" s="815">
        <v>22.2</v>
      </c>
      <c r="G160" s="969">
        <f>(F160-10)*1000/25.1</f>
        <v>486.05577689243023</v>
      </c>
      <c r="H160" s="233">
        <v>11</v>
      </c>
      <c r="I160" s="371" t="s">
        <v>501</v>
      </c>
    </row>
    <row r="161" spans="1:9" ht="15.75" customHeight="1" thickBot="1" x14ac:dyDescent="0.35">
      <c r="A161" s="336">
        <v>12</v>
      </c>
      <c r="B161" s="822" t="s">
        <v>199</v>
      </c>
      <c r="C161" s="963">
        <v>2013</v>
      </c>
      <c r="D161" s="97" t="s">
        <v>6</v>
      </c>
      <c r="E161" s="823" t="s">
        <v>9</v>
      </c>
      <c r="F161" s="824">
        <v>22.2</v>
      </c>
      <c r="G161" s="970">
        <f t="shared" si="5"/>
        <v>486.05577689243023</v>
      </c>
      <c r="H161" s="248">
        <v>12</v>
      </c>
      <c r="I161" s="825" t="s">
        <v>251</v>
      </c>
    </row>
    <row r="162" spans="1:9" ht="15.75" customHeight="1" thickTop="1" x14ac:dyDescent="0.3">
      <c r="A162" s="305">
        <v>13</v>
      </c>
      <c r="B162" s="52" t="s">
        <v>203</v>
      </c>
      <c r="C162" s="281" t="s">
        <v>57</v>
      </c>
      <c r="D162" s="826" t="s">
        <v>6</v>
      </c>
      <c r="E162" s="827" t="s">
        <v>13</v>
      </c>
      <c r="F162" s="828">
        <v>22.1</v>
      </c>
      <c r="G162" s="971">
        <f t="shared" si="5"/>
        <v>482.07171314741038</v>
      </c>
      <c r="H162" s="233">
        <v>13</v>
      </c>
      <c r="I162" s="829" t="s">
        <v>31</v>
      </c>
    </row>
    <row r="163" spans="1:9" ht="15.75" customHeight="1" x14ac:dyDescent="0.3">
      <c r="A163" s="307">
        <v>14</v>
      </c>
      <c r="B163" s="203" t="s">
        <v>195</v>
      </c>
      <c r="C163" s="98">
        <v>2014</v>
      </c>
      <c r="D163" s="205" t="s">
        <v>7</v>
      </c>
      <c r="E163" s="58" t="s">
        <v>9</v>
      </c>
      <c r="F163" s="819">
        <v>22.1</v>
      </c>
      <c r="G163" s="969">
        <f>(F163-10)*1000/25.1</f>
        <v>482.07171314741038</v>
      </c>
      <c r="H163" s="233">
        <v>14</v>
      </c>
      <c r="I163" s="818" t="s">
        <v>496</v>
      </c>
    </row>
    <row r="164" spans="1:9" ht="15.75" customHeight="1" x14ac:dyDescent="0.3">
      <c r="A164" s="307">
        <v>15</v>
      </c>
      <c r="B164" s="39" t="s">
        <v>213</v>
      </c>
      <c r="C164" s="275" t="s">
        <v>59</v>
      </c>
      <c r="D164" s="254" t="s">
        <v>6</v>
      </c>
      <c r="E164" s="303" t="s">
        <v>67</v>
      </c>
      <c r="F164" s="38">
        <v>21</v>
      </c>
      <c r="G164" s="969">
        <f>(F164-10)*1000/25.1</f>
        <v>438.2470119521912</v>
      </c>
      <c r="H164" s="830">
        <v>15</v>
      </c>
      <c r="I164" s="647" t="s">
        <v>258</v>
      </c>
    </row>
    <row r="165" spans="1:9" ht="15.75" customHeight="1" x14ac:dyDescent="0.25"/>
    <row r="166" spans="1:9" ht="15.75" customHeight="1" x14ac:dyDescent="0.25">
      <c r="A166" s="1131" t="s">
        <v>537</v>
      </c>
      <c r="B166" s="1131"/>
      <c r="C166" s="1131"/>
      <c r="D166" s="1131"/>
      <c r="E166" s="1131"/>
      <c r="F166" s="1131"/>
      <c r="G166" s="1131"/>
      <c r="H166" s="1131"/>
      <c r="I166" s="1131"/>
    </row>
    <row r="167" spans="1:9" ht="15.75" customHeight="1" x14ac:dyDescent="0.25">
      <c r="A167" s="1131"/>
      <c r="B167" s="1131"/>
      <c r="C167" s="1131"/>
      <c r="D167" s="1131"/>
      <c r="E167" s="1131"/>
      <c r="F167" s="1131"/>
      <c r="G167" s="1131"/>
      <c r="H167" s="1131"/>
      <c r="I167" s="1131"/>
    </row>
    <row r="168" spans="1:9" ht="15.75" customHeight="1" x14ac:dyDescent="0.25">
      <c r="A168" s="1131"/>
      <c r="B168" s="1131"/>
      <c r="C168" s="1131"/>
      <c r="D168" s="1131"/>
      <c r="E168" s="1131"/>
      <c r="F168" s="1131"/>
      <c r="G168" s="1131"/>
      <c r="H168" s="1131"/>
      <c r="I168" s="1131"/>
    </row>
    <row r="169" spans="1:9" ht="15.75" customHeight="1" x14ac:dyDescent="0.25">
      <c r="A169" s="996" t="s">
        <v>540</v>
      </c>
      <c r="B169" s="996"/>
      <c r="C169" s="996"/>
      <c r="D169" s="996"/>
      <c r="E169" s="996"/>
      <c r="F169" s="996"/>
      <c r="G169" s="996"/>
      <c r="H169" s="996"/>
      <c r="I169" s="996"/>
    </row>
    <row r="170" spans="1:9" ht="15.75" customHeight="1" x14ac:dyDescent="0.25">
      <c r="A170" s="996"/>
      <c r="B170" s="996"/>
      <c r="C170" s="996"/>
      <c r="D170" s="996"/>
      <c r="E170" s="996"/>
      <c r="F170" s="996"/>
      <c r="G170" s="996"/>
      <c r="H170" s="996"/>
      <c r="I170" s="996"/>
    </row>
    <row r="171" spans="1:9" ht="15.75" customHeight="1" x14ac:dyDescent="0.25"/>
    <row r="172" spans="1:9" ht="16.5" customHeight="1" x14ac:dyDescent="0.25"/>
    <row r="173" spans="1:9" ht="16.5" customHeight="1" x14ac:dyDescent="0.25"/>
    <row r="174" spans="1:9" ht="16.5" customHeight="1" x14ac:dyDescent="0.25"/>
    <row r="175" spans="1:9" ht="16.5" customHeight="1" x14ac:dyDescent="0.25"/>
    <row r="176" spans="1:9" ht="16.5" customHeight="1" x14ac:dyDescent="0.25"/>
    <row r="177" ht="16.5" customHeight="1" x14ac:dyDescent="0.25"/>
    <row r="178" ht="10.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6.5" customHeight="1" x14ac:dyDescent="0.25"/>
    <row r="195" ht="16.5" customHeight="1" x14ac:dyDescent="0.25"/>
    <row r="197" ht="1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  <row r="208" ht="17.25" customHeight="1" x14ac:dyDescent="0.25"/>
    <row r="233" spans="3:3" x14ac:dyDescent="0.25">
      <c r="C233" s="143"/>
    </row>
    <row r="234" spans="3:3" ht="18.75" x14ac:dyDescent="0.3">
      <c r="C234" s="964"/>
    </row>
    <row r="235" spans="3:3" ht="18.75" x14ac:dyDescent="0.3">
      <c r="C235" s="964"/>
    </row>
    <row r="236" spans="3:3" ht="18.75" x14ac:dyDescent="0.3">
      <c r="C236" s="964"/>
    </row>
    <row r="237" spans="3:3" ht="18.75" x14ac:dyDescent="0.3">
      <c r="C237" s="964"/>
    </row>
    <row r="238" spans="3:3" x14ac:dyDescent="0.25">
      <c r="C238" s="272"/>
    </row>
    <row r="239" spans="3:3" x14ac:dyDescent="0.25">
      <c r="C239" s="272"/>
    </row>
    <row r="240" spans="3:3" x14ac:dyDescent="0.25">
      <c r="C240" s="272"/>
    </row>
  </sheetData>
  <mergeCells count="65">
    <mergeCell ref="A124:I126"/>
    <mergeCell ref="A127:I128"/>
    <mergeCell ref="A166:I168"/>
    <mergeCell ref="A169:I170"/>
    <mergeCell ref="A83:I84"/>
    <mergeCell ref="A80:I82"/>
    <mergeCell ref="A31:I33"/>
    <mergeCell ref="A34:I35"/>
    <mergeCell ref="A143:I143"/>
    <mergeCell ref="A144:I144"/>
    <mergeCell ref="A145:I145"/>
    <mergeCell ref="C146:D146"/>
    <mergeCell ref="A147:B147"/>
    <mergeCell ref="C147:C149"/>
    <mergeCell ref="D147:D149"/>
    <mergeCell ref="E147:E149"/>
    <mergeCell ref="F147:I147"/>
    <mergeCell ref="A148:A149"/>
    <mergeCell ref="B148:B149"/>
    <mergeCell ref="F148:F149"/>
    <mergeCell ref="G148:G149"/>
    <mergeCell ref="H148:H149"/>
    <mergeCell ref="I148:I149"/>
    <mergeCell ref="A96:I96"/>
    <mergeCell ref="A100:B100"/>
    <mergeCell ref="C100:C102"/>
    <mergeCell ref="D100:D102"/>
    <mergeCell ref="E100:E102"/>
    <mergeCell ref="F100:I100"/>
    <mergeCell ref="A101:A102"/>
    <mergeCell ref="B101:B102"/>
    <mergeCell ref="F101:F102"/>
    <mergeCell ref="G101:G102"/>
    <mergeCell ref="H101:H102"/>
    <mergeCell ref="I101:I102"/>
    <mergeCell ref="A97:I97"/>
    <mergeCell ref="A98:I98"/>
    <mergeCell ref="A51:I51"/>
    <mergeCell ref="A1:I1"/>
    <mergeCell ref="A2:I2"/>
    <mergeCell ref="A5:B5"/>
    <mergeCell ref="C5:C7"/>
    <mergeCell ref="D5:D7"/>
    <mergeCell ref="E5:E7"/>
    <mergeCell ref="F5:I5"/>
    <mergeCell ref="A6:A7"/>
    <mergeCell ref="B6:B7"/>
    <mergeCell ref="F6:F7"/>
    <mergeCell ref="G6:G7"/>
    <mergeCell ref="H6:H7"/>
    <mergeCell ref="I6:I7"/>
    <mergeCell ref="C4:D4"/>
    <mergeCell ref="A50:I50"/>
    <mergeCell ref="A52:I52"/>
    <mergeCell ref="A53:I53"/>
    <mergeCell ref="A54:B54"/>
    <mergeCell ref="D54:D56"/>
    <mergeCell ref="E54:E56"/>
    <mergeCell ref="F54:I54"/>
    <mergeCell ref="A55:A56"/>
    <mergeCell ref="B55:B56"/>
    <mergeCell ref="F55:F56"/>
    <mergeCell ref="G55:G56"/>
    <mergeCell ref="H55:H56"/>
    <mergeCell ref="I55:I56"/>
  </mergeCells>
  <hyperlinks>
    <hyperlink ref="I10" r:id="rId1" tooltip="Masters Qualifying Series 1_x000d__x000d_04.05.2025" display="http://www.iwsftournament.com/homologation/scorebooks/20250505170502Scorebook25S070CS.HTM"/>
    <hyperlink ref="B24" r:id="rId2" display="https://www.iwwfed-ea.org/classic/rl2025/eame/index.php?skier=IWF100200001"/>
    <hyperlink ref="I24" r:id="rId3" tooltip="We Wave Independence Day Record_x000d_Bullneck Lake, Scott, AR_x000d_06.07.2025" display="http://www.iwsftournament.com/homologation/scorebooks/20250708180703Scorebook25C058CS.HTM"/>
    <hyperlink ref="I21" r:id="rId4" tooltip="2025 IWWF World Waterski Championships_x000d_Recetto_x000d_31.08.2025" display="https://www.iwwfed-ea.org/classic/25IWWF04/"/>
    <hyperlink ref="I16" r:id="rId5" display="https://ems.iwwf.sport/Competitions/Details?Id=f9a6997e-666a-45e5-bf90-4327a7a8b609"/>
    <hyperlink ref="I57" r:id="rId6" tooltip="2025 IWWF World Waterski Championships_x000d_Recetto_x000d_31.08.2025" display="https://www.iwwfed-ea.org/classic/25IWWF04/"/>
    <hyperlink ref="I58" r:id="rId7" tooltip="2025 IWWF E&amp;A Under-21 Championship_x000d_Internationaler Wiener Wasserski Club_x000d_22.08.2025" display="https://www.iwwfed-ea.org/classic/25EURO05/"/>
    <hyperlink ref="I59" r:id="rId8" tooltip="JAWS SPRING 3 RND PICK AND CHOOSE WITH FUN_x000d_Lake Leutz, Jacksonville, IL_x000d_06.07.2025" display="http://www.iwsftournament.com/homologation/scorebooks/20250706180702Scorebook25M037CS.HTM"/>
    <hyperlink ref="I60" r:id="rId9" tooltip="We Wave Independence Day Record_x000d_Bullneck Lake, Scott, AR_x000d_06.07.2025" display="http://www.iwsftournament.com/homologation/scorebooks/20250708180703Scorebook25C058CS.HTM"/>
    <hyperlink ref="I61" r:id="rId10" tooltip="2025 IWWF World Waterski Championships_x000d_Recetto_x000d_31.08.2025" display="https://www.iwwfed-ea.org/classic/25IWWF04/"/>
    <hyperlink ref="I62" r:id="rId11" tooltip="Campionati Italiani di Categoria_x000d_Recetto_x000d_07.09.2025" display="https://www.iwwfed-ea.org/classic/25ITA006/"/>
    <hyperlink ref="I65" r:id="rId12" tooltip="XX International San Gervasio_x000d_San Gervasio Bresciano_x000d_22.06.2025" display="https://www.iwwfed-ea.org/classic/25ITA001/"/>
    <hyperlink ref="I66" r:id="rId13" tooltip="Holy Cow Cup_x000d_Lake Grew, Polk City, FL_x000d_12.10.2025" display="http://www.iwsftournament.com/homologation/scorebooks/20251014141002Scorebook26S013CS.HTM"/>
    <hyperlink ref="I69" r:id="rId14" tooltip="2025 IWWF World Waterski Championships_x000d_Recetto_x000d_31.08.2025" display="https://www.iwwfed-ea.org/classic/25IWWF04/"/>
    <hyperlink ref="I71" r:id="rId15" tooltip="2025 IWWF World Waterski Championships_x000d_Recetto_x000d_31.08.2025" display="https://www.iwwfed-ea.org/classic/25IWWF04/"/>
    <hyperlink ref="I72" r:id="rId16" tooltip="2025 IWWF E&amp;A Under-21 Championship_x000d_Internationaler Wiener Wasserski Club_x000d_22.08.2025" display="https://www.iwwfed-ea.org/classic/25EURO05/"/>
    <hyperlink ref="I68" r:id="rId17" tooltip="Championnats de Ligue NAQU Memorial Michel Naudina_x000d_Lacanau Ski Club_x000d_07.09.2025" display="https://www.iwwfed-ea.org/classic/25FRA217/"/>
    <hyperlink ref="I73" r:id="rId18" tooltip="Austrian Nationals 2025_x000d_Fischlham_x000d_20.07.2025" display="https://www.iwwfed-ea.org/classic/25AUT005/"/>
    <hyperlink ref="I74" r:id="rId19" tooltip="Fluid Fall Record_x000d_Lake Grew, Polk City, FL_x000d_14.09.2025" display="http://www.iwsftournament.com/homologation/scorebooks/20250915100902Scorebook26S012CS.HTM"/>
    <hyperlink ref="I75" r:id="rId20" tooltip="2025 European Open Championships_x000d_Salmsee, Steyregg_x000d_09.08.2025" display="https://www.iwwfed-ea.org/classic/25EURO03/"/>
    <hyperlink ref="I76" r:id="rId21" tooltip="Geneva Trophy_x000d_Bourg-en-Bresse Exo01 La Rena_x000d_21.09.2025" display="https://www.iwwfed-ea.org/classic/25SUI005/"/>
    <hyperlink ref="B76" r:id="rId22" display="https://www.iwwfed-ea.org/classic/rl2025/eame/index.php?skier=SUI422018136"/>
    <hyperlink ref="I108" r:id="rId23" tooltip="2025 IWWF World Waterski Championships_x000d_Recetto_x000d_31.08.2025" display="https://www.iwwfed-ea.org/classic/25IWWF04/"/>
    <hyperlink ref="I109" r:id="rId24" tooltip="LE PLAN D'EAU 3D 2/2 30eme anniversaire_x000d_Club Omnisport de Jaumard_x000d_05.10.2025" display="https://www.iwwfed-ea.org/classic/25FRA014/"/>
    <hyperlink ref="I111" r:id="rId25" tooltip="Campionati Italiani di Categoria_x000d_Recetto_x000d_07.09.2025" display="https://www.iwwfed-ea.org/classic/25ITA006/"/>
    <hyperlink ref="I116" r:id="rId26" tooltip="+35 SM / Linkoping Open_x000d_Linkoping Vattenskidklubb_x000d_10.08.2025" display="https://www.iwwfed-ea.org/classic/25SWE004/"/>
    <hyperlink ref="I113" r:id="rId27" tooltip="Campionati Italiani di Categoria_x000d_Recetto_x000d_07.09.2025" display="https://www.iwwfed-ea.org/classic/25ITA006/"/>
    <hyperlink ref="B110" r:id="rId28" display="https://www.iwwfed-ea.org/classic/rl2025/eame/index.php?skier=AUT352019270"/>
    <hyperlink ref="B118" r:id="rId29" display="https://www.iwwfed-ea.org/classic/rl2025/eame/index.php?skier=UKR982023745"/>
    <hyperlink ref="I117" r:id="rId30" tooltip="Poti Masters 2025_x000d_Ski Club Golden Lake_x000d_26.10.2025" display="https://www.iwwfed-ea.org/classic/25GEO001/"/>
    <hyperlink ref="I118" r:id="rId31" tooltip="2025 IWWF E&amp;A Youth (U14 &amp; U17) Championship_x000d_Botaski - Sesena Waterski Complex_x000d_20.07.2025" display="https://www.iwwfed-ea.org/classic/25EURO06/"/>
    <hyperlink ref="I104" r:id="rId32" tooltip="2025 IWWF World Waterski Championships_x000d_Recetto_x000d_31.08.2025" display="https://www.iwwfed-ea.org/classic/25IWWF04/"/>
    <hyperlink ref="I150" r:id="rId33" tooltip="International German Open 2025_x000d_Feldberg_x000d_10.08.2025" display="https://www.iwwfed-ea.org/classic/25GER003/"/>
    <hyperlink ref="I151" r:id="rId34" tooltip="II Jolly Overall Cup_x000d_San Gervasio Bresciano_x000d_14.09.2025" display="https://www.iwwfed-ea.org/classic/25ITA004/"/>
    <hyperlink ref="I152" r:id="rId35" tooltip="KLI Trophy 2025_x000d_Fosso Ghiaia_x000d_21.09.2025" display="https://www.iwwfed-ea.org/classic/25ITA015/"/>
    <hyperlink ref="B155" r:id="rId36" display="https://www.iwwfed-ea.org/classic/rl2025/eame/index.php?skier=AUT982024231"/>
    <hyperlink ref="I155" r:id="rId37" tooltip="KLI Trophy 2025_x000d_Fosso Ghiaia_x000d_21.09.2025" display="https://www.iwwfed-ea.org/classic/25ITA015/"/>
    <hyperlink ref="I156" r:id="rId38" tooltip="XX International San Gervasio_x000d_San Gervasio Bresciano_x000d_22.06.2025" display="https://www.iwwfed-ea.org/classic/25ITA001/"/>
    <hyperlink ref="I159" r:id="rId39" tooltip="Laghetto Slalom Cup_x000d_Sperlonga_x000d_28.09.2025" display="https://www.iwwfed-ea.org/classic/25ITA016/"/>
    <hyperlink ref="B162" r:id="rId40" display="https://www.iwwfed-ea.org/classic/rl2025/eame/index.php?skier=UKR982023757"/>
    <hyperlink ref="I162" r:id="rId41" tooltip="Spolana Cup 2025_x000d_KRENEK_x000d_21.09.2025" display="https://www.iwwfed-ea.org/classic/25CZE002/"/>
    <hyperlink ref="B164" r:id="rId42" display="https://www.iwwfed-ea.org/classic/rl2025/eame/index.php?skier=FIN972011266"/>
    <hyperlink ref="I164" r:id="rId43" tooltip="Juniori &amp; Seniori SM-kilpailu_x000d_Kurikka_x000d_27.07.2025" display="https://www.iwwfed-ea.org/classic/25FIN003/"/>
    <hyperlink ref="B8" r:id="rId44" display="https://ems.iwwf.sport/RankingList/ScoringDetailsWaterSki?Id=5ba23ef9-947c-4598-b470-3b134ee85725&amp;RankingListLogId=060aab98-d199-4b95-9120-043d9e256f7d&amp;Event=12&amp;IdRankinglistPlacement=1086bffb-b2bb-4f64-acfe-f34b07c88682&amp;DisciplineId=7&amp;EventId=12&amp;SeasonId=10&amp;Month=6&amp;RLAgeCategoryId=&amp;Gender=&amp;ConfederationId=&amp;FederationId=&amp;Lastname=&amp;Firstname=&amp;AthleteCode=&amp;RLConfederationId=1"/>
    <hyperlink ref="I8" r:id="rId45" display="https://ems.iwwf.sport/Competitions/Details?Id=be33590a-c283-4ca2-8f8f-0f2bfae15411"/>
    <hyperlink ref="B9" r:id="rId46" display="https://ems.iwwf.sport/RankingList/ScoringDetailsWaterSki?Id=59998431-7e8d-45ae-a829-f52a14f3cfd1&amp;RankingListLogId=060aab98-d199-4b95-9120-043d9e256f7d&amp;Event=12&amp;IdRankinglistPlacement=b41f5d7d-144e-48e5-91af-108afb3b6b11&amp;DisciplineId=7&amp;EventId=12&amp;SeasonId=10&amp;Month=6&amp;RLAgeCategoryId=&amp;Gender=&amp;ConfederationId=&amp;FederationId=&amp;Lastname=&amp;Firstname=&amp;AthleteCode=&amp;RLConfederationId=1"/>
    <hyperlink ref="I9" r:id="rId47" display="https://ems.iwwf.sport/Competitions/Details?Id=29f3f07c-97da-4dc0-825b-99e9cccd6aa2"/>
    <hyperlink ref="B11" r:id="rId48" display="https://ems.iwwf.sport/RankingList/ScoringDetailsWaterSki?Id=17a53154-0982-4078-8ea9-76add3c01a04&amp;RankingListLogId=060aab98-d199-4b95-9120-043d9e256f7d&amp;Event=12&amp;IdRankinglistPlacement=20f3ef07-69fc-496c-84bc-caf151933574&amp;DisciplineId=7&amp;EventId=12&amp;SeasonId=10&amp;Month=6&amp;RLAgeCategoryId=&amp;Gender=&amp;ConfederationId=&amp;FederationId=&amp;Lastname=&amp;Firstname=&amp;AthleteCode=&amp;RLConfederationId=1"/>
    <hyperlink ref="B10" r:id="rId49" display="https://ems.iwwf.sport/RankingList/ScoringDetailsWaterSki?Id=42eed436-06d2-4018-97f0-f3bf621c0592&amp;RankingListLogId=060aab98-d199-4b95-9120-043d9e256f7d&amp;Event=12&amp;IdRankinglistPlacement=cb52bb9a-0867-4f0c-87fd-258a9d148b78&amp;DisciplineId=7&amp;EventId=12&amp;SeasonId=10&amp;Month=6&amp;RLAgeCategoryId=&amp;Gender=&amp;ConfederationId=&amp;FederationId=&amp;Lastname=&amp;Firstname=&amp;AthleteCode=&amp;RLConfederationId=1"/>
    <hyperlink ref="B13" r:id="rId50" display="https://ems.iwwf.sport/RankingList/ScoringDetailsWaterSki?Id=99fa3e25-47ff-4c62-88c0-25c6bebc9c81&amp;RankingListLogId=060aab98-d199-4b95-9120-043d9e256f7d&amp;Event=12&amp;IdRankinglistPlacement=32a719db-185c-4eb2-9037-c396a792d178&amp;DisciplineId=7&amp;EventId=12&amp;SeasonId=10&amp;Month=6&amp;RLAgeCategoryId=&amp;Gender=&amp;ConfederationId=&amp;FederationId=&amp;Lastname=&amp;Firstname=&amp;AthleteCode=&amp;RLConfederationId=1"/>
    <hyperlink ref="B12" r:id="rId51" display="https://ems.iwwf.sport/RankingList/ScoringDetailsWaterSki?Id=94cd57f8-7c25-47f2-b87d-15021927f235&amp;RankingListLogId=060aab98-d199-4b95-9120-043d9e256f7d&amp;Event=12&amp;IdRankinglistPlacement=7029cb26-5a4d-4c6c-a8be-7a9e1bb2152b&amp;DisciplineId=7&amp;EventId=12&amp;SeasonId=10&amp;Month=6&amp;RLAgeCategoryId=&amp;Gender=&amp;ConfederationId=&amp;FederationId=&amp;Lastname=&amp;Firstname=&amp;AthleteCode=&amp;RLConfederationId=1"/>
    <hyperlink ref="B14" r:id="rId52" display="https://ems.iwwf.sport/RankingList/ScoringDetailsWaterSki?Id=982c692a-a6d0-40d8-8830-0a1ec82f1118&amp;RankingListLogId=060aab98-d199-4b95-9120-043d9e256f7d&amp;Event=12&amp;IdRankinglistPlacement=9aff5fe0-44b3-44ed-921d-e2a78364eacd&amp;DisciplineId=7&amp;EventId=12&amp;SeasonId=10&amp;Month=6&amp;RLAgeCategoryId=&amp;Gender=&amp;ConfederationId=&amp;FederationId=&amp;Lastname=&amp;Firstname=&amp;AthleteCode=&amp;RLConfederationId=1"/>
    <hyperlink ref="B16" r:id="rId53" display="https://ems.iwwf.sport/RankingList/ScoringDetailsWaterSki?Id=9f691625-cd05-4cfe-9f68-3573fa08d594&amp;RankingListLogId=060aab98-d199-4b95-9120-043d9e256f7d&amp;Event=12&amp;IdRankinglistPlacement=f08c2505-4875-4ac3-b59f-a9d66f4bee6a&amp;DisciplineId=7&amp;EventId=12&amp;SeasonId=10&amp;Month=6&amp;RLAgeCategoryId=&amp;Gender=&amp;ConfederationId=&amp;FederationId=&amp;Lastname=&amp;Firstname=&amp;AthleteCode=&amp;RLConfederationId=1"/>
    <hyperlink ref="B15" r:id="rId54" display="https://ems.iwwf.sport/RankingList/ScoringDetailsWaterSki?Id=193426ba-3e06-403d-be3a-9fc47d2016a4&amp;RankingListLogId=060aab98-d199-4b95-9120-043d9e256f7d&amp;Event=12&amp;IdRankinglistPlacement=41db7fc9-edf2-459a-9ee0-57027b08ee0f&amp;DisciplineId=7&amp;EventId=12&amp;SeasonId=10&amp;Month=6&amp;RLAgeCategoryId=&amp;Gender=&amp;ConfederationId=&amp;FederationId=&amp;Lastname=&amp;Firstname=&amp;AthleteCode=&amp;RLConfederationId=1"/>
    <hyperlink ref="B17" r:id="rId55" display="https://ems.iwwf.sport/RankingList/ScoringDetailsWaterSki?Id=83c13139-047d-45d2-bedb-180a46b7621b&amp;RankingListLogId=060aab98-d199-4b95-9120-043d9e256f7d&amp;Event=12&amp;IdRankinglistPlacement=9da766e2-026d-423c-98ee-2c601c054d14&amp;DisciplineId=7&amp;EventId=12&amp;SeasonId=10&amp;Month=6&amp;RLAgeCategoryId=&amp;Gender=&amp;ConfederationId=&amp;FederationId=&amp;Lastname=&amp;Firstname=&amp;AthleteCode=&amp;RLConfederationId=1"/>
    <hyperlink ref="B18" r:id="rId56" display="https://ems.iwwf.sport/RankingList/ScoringDetailsWaterSki?Id=e3057357-3904-42fa-a94b-f875c9caad3e&amp;RankingListLogId=060aab98-d199-4b95-9120-043d9e256f7d&amp;Event=12&amp;IdRankinglistPlacement=88ecc30b-0588-43e0-a49c-d64f7a43e8d7&amp;DisciplineId=7&amp;EventId=12&amp;SeasonId=10&amp;Month=6&amp;RLAgeCategoryId=&amp;Gender=&amp;ConfederationId=&amp;FederationId=&amp;Lastname=&amp;Firstname=&amp;AthleteCode=&amp;RLConfederationId=1"/>
    <hyperlink ref="B19" r:id="rId57" display="https://ems.iwwf.sport/RankingList/ScoringDetailsWaterSki?Id=33c5520a-13e6-4fda-a88c-8ef2c83edb53&amp;RankingListLogId=060aab98-d199-4b95-9120-043d9e256f7d&amp;Event=12&amp;IdRankinglistPlacement=5a391812-2fb5-4d31-ab7f-7b95a6dfc13a&amp;DisciplineId=7&amp;EventId=12&amp;SeasonId=10&amp;Month=6&amp;RLAgeCategoryId=&amp;Gender=&amp;ConfederationId=&amp;FederationId=&amp;Lastname=&amp;Firstname=&amp;AthleteCode=&amp;RLConfederationId=1"/>
    <hyperlink ref="B20" r:id="rId58" display="https://ems.iwwf.sport/RankingList/ScoringDetailsWaterSki?Id=38747fe1-b61a-48f0-bd77-a45e15dc13e5&amp;RankingListLogId=060aab98-d199-4b95-9120-043d9e256f7d&amp;Event=12&amp;IdRankinglistPlacement=d0beb38e-8004-435b-8786-25aa573709d2&amp;DisciplineId=7&amp;EventId=12&amp;SeasonId=10&amp;Month=6&amp;RLAgeCategoryId=&amp;Gender=&amp;ConfederationId=&amp;FederationId=&amp;Lastname=&amp;Firstname=&amp;AthleteCode=&amp;RLConfederationId=1"/>
    <hyperlink ref="B21" r:id="rId59" display="https://ems.iwwf.sport/RankingList/ScoringDetailsWaterSki?Id=a4a28f16-21c2-4238-8f9c-65e38e4007dd&amp;RankingListLogId=060aab98-d199-4b95-9120-043d9e256f7d&amp;Event=12&amp;IdRankinglistPlacement=dbcbc49b-01a0-4768-8a2c-a11c71a960f1&amp;DisciplineId=7&amp;EventId=12&amp;SeasonId=10&amp;Month=6&amp;RLAgeCategoryId=&amp;Gender=&amp;ConfederationId=&amp;FederationId=&amp;Lastname=&amp;Firstname=&amp;AthleteCode=&amp;RLConfederationId=1"/>
    <hyperlink ref="B22" r:id="rId60" display="https://ems.iwwf.sport/RankingList/ScoringDetailsWaterSki?Id=03b783ab-b361-4ff6-b34e-4501eebe97bd&amp;RankingListLogId=060aab98-d199-4b95-9120-043d9e256f7d&amp;Event=12&amp;IdRankinglistPlacement=7317f0ed-e3e5-4604-8860-0c4daa214c72&amp;DisciplineId=7&amp;EventId=12&amp;SeasonId=10&amp;Month=6&amp;RLAgeCategoryId=&amp;Gender=&amp;ConfederationId=&amp;FederationId=&amp;Lastname=&amp;Firstname=&amp;AthleteCode=&amp;RLConfederationId=1"/>
    <hyperlink ref="B23" r:id="rId61" display="https://ems.iwwf.sport/RankingList/ScoringDetailsWaterSki?Id=0472d138-d413-471b-89c9-cd9a26e535d0&amp;RankingListLogId=060aab98-d199-4b95-9120-043d9e256f7d&amp;Event=12&amp;IdRankinglistPlacement=ebd05b3e-6b96-44da-a858-31f593d18941&amp;DisciplineId=7&amp;EventId=12&amp;SeasonId=10&amp;Month=6&amp;RLAgeCategoryId=&amp;Gender=&amp;ConfederationId=&amp;FederationId=&amp;Lastname=&amp;Firstname=&amp;AthleteCode=&amp;RLConfederationId=1"/>
    <hyperlink ref="B57" r:id="rId62" display="https://ems.iwwf.sport/RankingList/ScoringDetailsWaterSki?Id=94cd57f8-7c25-47f2-b87d-15021927f235&amp;RankingListLogId=060aab98-d199-4b95-9120-043d9e256f7d&amp;Event=12&amp;IdRankinglistPlacement=f3961ea6-5b38-4b84-b63d-29e009c88b95&amp;DisciplineId=7&amp;EventId=12&amp;SeasonId=10&amp;Month=6&amp;RLAgeCategoryId=&amp;Gender=&amp;ConfederationId=&amp;FederationId=&amp;Lastname=&amp;Firstname=&amp;AthleteCode=&amp;RLConfederationId=1"/>
    <hyperlink ref="B58" r:id="rId63" display="https://ems.iwwf.sport/RankingList/ScoringDetailsWaterSki?Id=f18d30f1-df4f-42c8-82b2-a696b0eb5aa2&amp;RankingListLogId=060aab98-d199-4b95-9120-043d9e256f7d&amp;Event=12&amp;IdRankinglistPlacement=3a473508-1c83-492a-9506-2a3e80891ef3&amp;DisciplineId=7&amp;EventId=12&amp;SeasonId=10&amp;Month=6&amp;RLAgeCategoryId=&amp;Gender=&amp;ConfederationId=&amp;FederationId=&amp;Lastname=&amp;Firstname=&amp;AthleteCode=&amp;RLConfederationId=1"/>
    <hyperlink ref="B59" r:id="rId64" display="https://ems.iwwf.sport/RankingList/ScoringDetailsWaterSki?Id=44ef1574-5421-4037-b0c5-898c1c4c6b84&amp;RankingListLogId=060aab98-d199-4b95-9120-043d9e256f7d&amp;Event=12&amp;IdRankinglistPlacement=d5beceb6-ad58-4e4b-a5c5-ae188707937a&amp;DisciplineId=7&amp;EventId=12&amp;SeasonId=10&amp;Month=6&amp;RLAgeCategoryId=&amp;Gender=&amp;ConfederationId=&amp;FederationId=&amp;Lastname=&amp;Firstname=&amp;AthleteCode=&amp;RLConfederationId=1"/>
    <hyperlink ref="B60" r:id="rId65" display="https://ems.iwwf.sport/RankingList/ScoringDetailsWaterSki?Id=a6491a9a-9a3a-47d1-a36e-10f221975885&amp;RankingListLogId=060aab98-d199-4b95-9120-043d9e256f7d&amp;Event=12&amp;IdRankinglistPlacement=16a34a05-b8b6-4eb7-95eb-451553df1188&amp;DisciplineId=7&amp;EventId=12&amp;SeasonId=10&amp;Month=6&amp;RLAgeCategoryId=&amp;Gender=&amp;ConfederationId=&amp;FederationId=&amp;Lastname=&amp;Firstname=&amp;AthleteCode=&amp;RLConfederationId=1"/>
    <hyperlink ref="B61" r:id="rId66" display="https://ems.iwwf.sport/RankingList/ScoringDetailsWaterSki?Id=e313b01e-d4f2-414f-86f2-6366a64a942a&amp;RankingListLogId=060aab98-d199-4b95-9120-043d9e256f7d&amp;Event=12&amp;IdRankinglistPlacement=da3c27a0-4ab6-4dda-9d20-1320cb8ce615&amp;DisciplineId=7&amp;EventId=12&amp;SeasonId=10&amp;Month=6&amp;RLAgeCategoryId=&amp;Gender=&amp;ConfederationId=&amp;FederationId=&amp;Lastname=&amp;Firstname=&amp;AthleteCode=&amp;RLConfederationId=1"/>
    <hyperlink ref="B62" r:id="rId67" display="https://ems.iwwf.sport/RankingList/ScoringDetailsWaterSki?Id=cde8ca58-b06a-4ce1-ba3f-ac6e397b18dd&amp;RankingListLogId=060aab98-d199-4b95-9120-043d9e256f7d&amp;Event=12&amp;IdRankinglistPlacement=3bf5bd02-a7de-40a2-b9db-454acc77ef3d&amp;DisciplineId=7&amp;EventId=12&amp;SeasonId=10&amp;Month=6&amp;RLAgeCategoryId=&amp;Gender=&amp;ConfederationId=&amp;FederationId=&amp;Lastname=&amp;Firstname=&amp;AthleteCode=&amp;RLConfederationId=1"/>
    <hyperlink ref="B63" r:id="rId68" display="https://ems.iwwf.sport/RankingList/ScoringDetailsWaterSki?Id=f0bc156b-342b-4275-a157-f8c32a620f93&amp;RankingListLogId=060aab98-d199-4b95-9120-043d9e256f7d&amp;Event=12&amp;IdRankinglistPlacement=109ecdef-80aa-42a3-95a9-a2f8f920a68a&amp;DisciplineId=7&amp;EventId=12&amp;SeasonId=10&amp;Month=6&amp;RLAgeCategoryId=&amp;Gender=&amp;ConfederationId=&amp;FederationId=&amp;Lastname=&amp;Firstname=&amp;AthleteCode=&amp;RLConfederationId=1"/>
    <hyperlink ref="B64" r:id="rId69" display="https://ems.iwwf.sport/RankingList/ScoringDetailsWaterSki?Id=6166cf1a-715c-4f06-9682-d32deea68338&amp;RankingListLogId=060aab98-d199-4b95-9120-043d9e256f7d&amp;Event=12&amp;IdRankinglistPlacement=ad386815-50c0-41b7-ad34-be442f74e747&amp;DisciplineId=7&amp;EventId=12&amp;SeasonId=10&amp;Month=6&amp;RLAgeCategoryId=&amp;Gender=&amp;ConfederationId=&amp;FederationId=&amp;Lastname=&amp;Firstname=&amp;AthleteCode=&amp;RLConfederationId=1"/>
    <hyperlink ref="B65" r:id="rId70" display="https://ems.iwwf.sport/RankingList/ScoringDetailsWaterSki?Id=4915710a-285a-400c-a719-3d90158c9f3a&amp;RankingListLogId=060aab98-d199-4b95-9120-043d9e256f7d&amp;Event=12&amp;IdRankinglistPlacement=9ba1847b-393a-41f4-81dc-fc6ab31a616f&amp;DisciplineId=7&amp;EventId=12&amp;SeasonId=10&amp;Month=6&amp;RLAgeCategoryId=&amp;Gender=&amp;ConfederationId=&amp;FederationId=&amp;Lastname=&amp;Firstname=&amp;AthleteCode=&amp;RLConfederationId=1"/>
    <hyperlink ref="B66" r:id="rId71" display="https://ems.iwwf.sport/RankingList/ScoringDetailsWaterSki?Id=f319f2dc-ef8d-4742-b3ef-68272a5b7167&amp;RankingListLogId=060aab98-d199-4b95-9120-043d9e256f7d&amp;Event=12&amp;IdRankinglistPlacement=e06b0c62-f7ea-41f0-a99d-fb942ecb3ef7&amp;DisciplineId=7&amp;EventId=12&amp;SeasonId=10&amp;Month=6&amp;RLAgeCategoryId=&amp;Gender=&amp;ConfederationId=&amp;FederationId=&amp;Lastname=&amp;Firstname=&amp;AthleteCode=&amp;RLConfederationId=1"/>
    <hyperlink ref="B67" r:id="rId72" display="https://ems.iwwf.sport/RankingList/ScoringDetailsWaterSki?Id=9ba2ebea-31e3-4738-bbc0-3d88ad814c7d&amp;RankingListLogId=060aab98-d199-4b95-9120-043d9e256f7d&amp;Event=12&amp;IdRankinglistPlacement=8ff32742-f7e3-45b9-b01c-3068e8803544&amp;DisciplineId=7&amp;EventId=12&amp;SeasonId=10&amp;Month=6&amp;RLAgeCategoryId=&amp;Gender=&amp;ConfederationId=&amp;FederationId=&amp;Lastname=&amp;Firstname=&amp;AthleteCode=&amp;RLConfederationId=1"/>
    <hyperlink ref="B68" r:id="rId73" display="https://ems.iwwf.sport/RankingList/ScoringDetailsWaterSki?Id=6442381b-310a-4cba-b1d1-440c53039eef&amp;RankingListLogId=060aab98-d199-4b95-9120-043d9e256f7d&amp;Event=12&amp;IdRankinglistPlacement=8b0b9f15-8503-4a18-be87-71f73ce042a5&amp;DisciplineId=7&amp;EventId=12&amp;SeasonId=10&amp;Month=6&amp;RLAgeCategoryId=&amp;Gender=&amp;ConfederationId=&amp;FederationId=&amp;Lastname=&amp;Firstname=&amp;AthleteCode=&amp;RLConfederationId=1"/>
    <hyperlink ref="B69" r:id="rId74" display="https://ems.iwwf.sport/RankingList/ScoringDetailsWaterSki?Id=ed83c33f-e8e3-46e0-a374-a10b45974904&amp;RankingListLogId=060aab98-d199-4b95-9120-043d9e256f7d&amp;Event=12&amp;IdRankinglistPlacement=b60ddf11-f153-4c43-a227-843e4cec4003&amp;DisciplineId=7&amp;EventId=12&amp;SeasonId=10&amp;Month=6&amp;RLAgeCategoryId=&amp;Gender=&amp;ConfederationId=&amp;FederationId=&amp;Lastname=&amp;Firstname=&amp;AthleteCode=&amp;RLConfederationId=1"/>
    <hyperlink ref="B71" r:id="rId75" display="https://ems.iwwf.sport/RankingList/ScoringDetailsWaterSki?Id=7676a9af-5f45-482e-8c6c-14311e2da994&amp;RankingListLogId=060aab98-d199-4b95-9120-043d9e256f7d&amp;Event=12&amp;IdRankinglistPlacement=5c51e16f-18fb-48f7-9e6c-b5aa832eb583&amp;DisciplineId=7&amp;EventId=12&amp;SeasonId=10&amp;Month=6&amp;RLAgeCategoryId=&amp;Gender=&amp;ConfederationId=&amp;FederationId=&amp;Lastname=&amp;Firstname=&amp;AthleteCode=&amp;RLConfederationId=1"/>
    <hyperlink ref="B72" r:id="rId76" display="https://ems.iwwf.sport/RankingList/ScoringDetailsWaterSki?Id=a47d037e-9d6a-4d36-b6b5-02233e5c22fd&amp;RankingListLogId=060aab98-d199-4b95-9120-043d9e256f7d&amp;Event=12&amp;IdRankinglistPlacement=2806b1ba-66b7-4562-82b9-d9e12b9796cc&amp;DisciplineId=7&amp;EventId=12&amp;SeasonId=10&amp;Month=6&amp;RLAgeCategoryId=&amp;Gender=&amp;ConfederationId=&amp;FederationId=&amp;Lastname=&amp;Firstname=&amp;AthleteCode=&amp;RLConfederationId=1"/>
    <hyperlink ref="B73" r:id="rId77" display="https://ems.iwwf.sport/RankingList/ScoringDetailsWaterSki?Id=4f33d60c-53b0-4235-8b04-effb80dc5e75&amp;RankingListLogId=060aab98-d199-4b95-9120-043d9e256f7d&amp;Event=12&amp;IdRankinglistPlacement=2ee02cbe-9411-48b9-9bf3-4519fe80f887&amp;DisciplineId=7&amp;EventId=12&amp;SeasonId=10&amp;Month=6&amp;RLAgeCategoryId=&amp;Gender=&amp;ConfederationId=&amp;FederationId=&amp;Lastname=&amp;Firstname=&amp;AthleteCode=&amp;RLConfederationId=1"/>
    <hyperlink ref="B70" r:id="rId78" display="https://ems.iwwf.sport/RankingList/ScoringDetailsWaterSki?Id=94729a7d-4b17-429d-a324-e93b77c87753&amp;RankingListLogId=060aab98-d199-4b95-9120-043d9e256f7d&amp;Event=12&amp;IdRankinglistPlacement=6127c3b8-8ae5-43a1-a57c-9bb8d9f559bf&amp;DisciplineId=7&amp;EventId=12&amp;SeasonId=10&amp;Month=6&amp;RLAgeCategoryId=&amp;Gender=&amp;ConfederationId=&amp;FederationId=&amp;Lastname=&amp;Firstname=&amp;AthleteCode=&amp;RLConfederationId=1"/>
    <hyperlink ref="I70" r:id="rId79" display="https://ems.iwwf.sport/Competitions/Details?Id=9ba15c3c-c348-4314-b552-9893d0dfa5d8"/>
    <hyperlink ref="B74" r:id="rId80" display="https://ems.iwwf.sport/RankingList/ScoringDetailsWaterSki?Id=94adde11-a603-4712-a0f6-f87cf42d0669&amp;RankingListLogId=060aab98-d199-4b95-9120-043d9e256f7d&amp;Event=12&amp;IdRankinglistPlacement=e3b33028-46bb-4a64-a3f2-483d2d0befd3&amp;DisciplineId=7&amp;EventId=12&amp;SeasonId=10&amp;Month=6&amp;RLAgeCategoryId=&amp;Gender=&amp;ConfederationId=&amp;FederationId=&amp;Lastname=&amp;Firstname=&amp;AthleteCode=&amp;RLConfederationId=1"/>
    <hyperlink ref="B75" r:id="rId81" display="https://ems.iwwf.sport/RankingList/ScoringDetailsWaterSki?Id=dbf4b8ff-eda3-41df-9c75-ff301cf4261f&amp;RankingListLogId=060aab98-d199-4b95-9120-043d9e256f7d&amp;Event=12&amp;IdRankinglistPlacement=6b6bbe82-b7ec-4b8a-953f-701f1875dfa3&amp;DisciplineId=7&amp;EventId=12&amp;SeasonId=10&amp;Month=6&amp;RLAgeCategoryId=&amp;Gender=&amp;ConfederationId=&amp;FederationId=&amp;Lastname=&amp;Firstname=&amp;AthleteCode=&amp;RLConfederationId=1"/>
    <hyperlink ref="B103" r:id="rId82" display="https://ems.iwwf.sport/RankingList/ScoringDetailsWaterSki?Id=94729a7d-4b17-429d-a324-e93b77c87753&amp;RankingListLogId=060aab98-d199-4b95-9120-043d9e256f7d&amp;Event=12&amp;IdRankinglistPlacement=6bbffe43-c99c-47f0-98f3-ae8cacd4960a&amp;DisciplineId=7&amp;EventId=12&amp;SeasonId=10&amp;Month=6&amp;RLAgeCategoryId=&amp;Gender=&amp;ConfederationId=&amp;FederationId=&amp;Lastname=&amp;Firstname=&amp;AthleteCode=&amp;RLConfederationId=1"/>
    <hyperlink ref="B105" r:id="rId83" display="https://ems.iwwf.sport/RankingList/ScoringDetailsWaterSki?Id=dbf4b8ff-eda3-41df-9c75-ff301cf4261f&amp;RankingListLogId=060aab98-d199-4b95-9120-043d9e256f7d&amp;Event=12&amp;IdRankinglistPlacement=bfd55e58-7189-45d9-a9b6-e55cf96a7db7&amp;DisciplineId=7&amp;EventId=12&amp;SeasonId=10&amp;Month=6&amp;RLAgeCategoryId=&amp;Gender=&amp;ConfederationId=&amp;FederationId=&amp;Lastname=&amp;Firstname=&amp;AthleteCode=&amp;RLConfederationId=1"/>
    <hyperlink ref="B104" r:id="rId84" display="https://ems.iwwf.sport/RankingList/ScoringDetailsWaterSki?Id=7676a9af-5f45-482e-8c6c-14311e2da994&amp;RankingListLogId=060aab98-d199-4b95-9120-043d9e256f7d&amp;Event=12&amp;IdRankinglistPlacement=d1723de3-c76e-4d45-90e9-f508b36c8dcf&amp;DisciplineId=7&amp;EventId=12&amp;SeasonId=10&amp;Month=6&amp;RLAgeCategoryId=&amp;Gender=&amp;ConfederationId=&amp;FederationId=&amp;Lastname=&amp;Firstname=&amp;AthleteCode=&amp;RLConfederationId=1"/>
    <hyperlink ref="B106" r:id="rId85" display="https://ems.iwwf.sport/RankingList/ScoringDetailsWaterSki?Id=356317d6-a909-4f48-af89-9f12a4eebbab&amp;RankingListLogId=060aab98-d199-4b95-9120-043d9e256f7d&amp;Event=12&amp;IdRankinglistPlacement=6862c90f-d1dd-47df-8e65-b0393c6d6533&amp;DisciplineId=7&amp;EventId=12&amp;SeasonId=10&amp;Month=6&amp;RLAgeCategoryId=&amp;Gender=&amp;ConfederationId=&amp;FederationId=&amp;Lastname=&amp;Firstname=&amp;AthleteCode=&amp;RLConfederationId=1"/>
    <hyperlink ref="I106" r:id="rId86" display="https://ems.iwwf.sport/Competitions/Details?Id=6004f7c9-9de8-479f-9461-fe3ea2f920f1"/>
    <hyperlink ref="B107" r:id="rId87" display="https://ems.iwwf.sport/RankingList/ScoringDetailsWaterSki?Id=9095ec36-26bd-44b0-a8d6-aa5e6f6e2ccd&amp;RankingListLogId=060aab98-d199-4b95-9120-043d9e256f7d&amp;Event=12&amp;IdRankinglistPlacement=ff46521a-4b66-406b-9407-0613250d1732&amp;DisciplineId=7&amp;EventId=12&amp;SeasonId=10&amp;Month=6&amp;RLAgeCategoryId=&amp;Gender=&amp;ConfederationId=&amp;FederationId=&amp;Lastname=&amp;Firstname=&amp;AthleteCode=&amp;RLConfederationId=1"/>
    <hyperlink ref="B108" r:id="rId88" display="https://ems.iwwf.sport/RankingList/ScoringDetailsWaterSki?Id=17771e24-cfc8-41c8-a6c7-28d56e9d72db&amp;RankingListLogId=060aab98-d199-4b95-9120-043d9e256f7d&amp;Event=12&amp;IdRankinglistPlacement=2a4eb54e-664c-4125-979c-f533c96d80f3&amp;DisciplineId=7&amp;EventId=12&amp;SeasonId=10&amp;Month=6&amp;RLAgeCategoryId=&amp;Gender=&amp;ConfederationId=&amp;FederationId=&amp;Lastname=&amp;Firstname=&amp;AthleteCode=&amp;RLConfederationId=1"/>
    <hyperlink ref="B112" r:id="rId89" display="https://ems.iwwf.sport/RankingList/ScoringDetailsWaterSki?Id=0a0e90ac-3c18-4f8a-9930-22fa98558daf&amp;RankingListLogId=060aab98-d199-4b95-9120-043d9e256f7d&amp;Event=12&amp;IdRankinglistPlacement=9202cf52-c73d-40fc-baae-ecaee9d7dcf4&amp;DisciplineId=7&amp;EventId=12&amp;SeasonId=10&amp;Month=6&amp;RLAgeCategoryId=&amp;Gender=&amp;ConfederationId=&amp;FederationId=&amp;Lastname=&amp;Firstname=&amp;AthleteCode=&amp;RLConfederationId=1"/>
    <hyperlink ref="B109" r:id="rId90" display="https://ems.iwwf.sport/RankingList/ScoringDetailsWaterSki?Id=7072247a-38fc-4901-abbb-1c4df3bc65eb&amp;RankingListLogId=060aab98-d199-4b95-9120-043d9e256f7d&amp;Event=12&amp;IdRankinglistPlacement=aea22d3f-37d2-49bc-9b87-f72b6c2aeb53&amp;DisciplineId=7&amp;EventId=12&amp;SeasonId=10&amp;Month=6&amp;RLAgeCategoryId=&amp;Gender=&amp;ConfederationId=&amp;FederationId=&amp;Lastname=&amp;Firstname=&amp;AthleteCode=&amp;RLConfederationId=1"/>
    <hyperlink ref="B111" r:id="rId91" display="https://ems.iwwf.sport/RankingList/ScoringDetailsWaterSki?Id=fafc352c-1631-4c07-93c9-08a144fbc61b&amp;RankingListLogId=060aab98-d199-4b95-9120-043d9e256f7d&amp;Event=12&amp;IdRankinglistPlacement=aab88e13-bcbf-4f3f-827c-b08f90c96e24&amp;DisciplineId=7&amp;EventId=12&amp;SeasonId=10&amp;Month=6&amp;RLAgeCategoryId=&amp;Gender=&amp;ConfederationId=&amp;FederationId=&amp;Lastname=&amp;Firstname=&amp;AthleteCode=&amp;RLConfederationId=1"/>
    <hyperlink ref="B116" r:id="rId92" display="https://ems.iwwf.sport/RankingList/ScoringDetailsWaterSki?Id=4ae7c34e-871f-446c-9e33-596143def1ba&amp;RankingListLogId=060aab98-d199-4b95-9120-043d9e256f7d&amp;Event=12&amp;IdRankinglistPlacement=86a35531-f49e-4e05-9f94-4b5c5dc40cf7&amp;DisciplineId=7&amp;EventId=12&amp;SeasonId=10&amp;Month=6&amp;RLAgeCategoryId=&amp;Gender=&amp;ConfederationId=&amp;FederationId=&amp;Lastname=&amp;Firstname=&amp;AthleteCode=&amp;RLConfederationId=1"/>
    <hyperlink ref="B113" r:id="rId93" display="https://ems.iwwf.sport/RankingList/ScoringDetailsWaterSki?Id=475c7da2-f58f-4382-b169-cce16f6d47c3&amp;RankingListLogId=060aab98-d199-4b95-9120-043d9e256f7d&amp;Event=12&amp;IdRankinglistPlacement=d73fcca7-78e8-4603-afbd-16d51a681a8e&amp;DisciplineId=7&amp;EventId=12&amp;SeasonId=10&amp;Month=6&amp;RLAgeCategoryId=&amp;Gender=&amp;ConfederationId=&amp;FederationId=&amp;Lastname=&amp;Firstname=&amp;AthleteCode=&amp;RLConfederationId=1"/>
    <hyperlink ref="B115" r:id="rId94" display="https://ems.iwwf.sport/RankingList/ScoringDetailsWaterSki?Id=cad8a733-2f6a-487f-b332-1f8d33db1648&amp;RankingListLogId=060aab98-d199-4b95-9120-043d9e256f7d&amp;Event=12&amp;IdRankinglistPlacement=804a9d27-35fb-42d2-9388-7b29be59cd78&amp;DisciplineId=7&amp;EventId=12&amp;SeasonId=10&amp;Month=6&amp;RLAgeCategoryId=&amp;Gender=&amp;ConfederationId=&amp;FederationId=&amp;Lastname=&amp;Firstname=&amp;AthleteCode=&amp;RLConfederationId=1"/>
    <hyperlink ref="B117" r:id="rId95" display="https://www.iwwfed-ea.org/classic/rl2025/eame/index.php?skier=GER982016388"/>
    <hyperlink ref="B150" r:id="rId96" display="https://ems.iwwf.sport/RankingList/ScoringDetailsWaterSki?Id=23175a51-1b1b-40f2-8a70-80860c4b6911&amp;RankingListLogId=060aab98-d199-4b95-9120-043d9e256f7d&amp;Event=12&amp;IdRankinglistPlacement=eeb6a53d-d25f-4908-9be7-99f0a4b6f87c&amp;DisciplineId=7&amp;EventId=12&amp;SeasonId=10&amp;Month=6&amp;RLAgeCategoryId=&amp;Gender=&amp;ConfederationId=&amp;FederationId=&amp;Lastname=&amp;Firstname=&amp;AthleteCode=&amp;RLConfederationId=1"/>
    <hyperlink ref="B151" r:id="rId97" display="https://ems.iwwf.sport/RankingList/ScoringDetailsWaterSki?Id=6391994b-20ec-460f-b91a-eb744b858ee3&amp;RankingListLogId=060aab98-d199-4b95-9120-043d9e256f7d&amp;Event=12&amp;IdRankinglistPlacement=55f745b4-7203-47b3-bcf9-d6024b69d40b&amp;DisciplineId=7&amp;EventId=12&amp;SeasonId=10&amp;Month=6&amp;RLAgeCategoryId=&amp;Gender=&amp;ConfederationId=&amp;FederationId=&amp;Lastname=&amp;Firstname=&amp;AthleteCode=&amp;RLConfederationId=1"/>
    <hyperlink ref="B152" r:id="rId98" display="https://ems.iwwf.sport/RankingList/ScoringDetailsWaterSki?Id=9850cbbd-4eec-4d2b-8242-f25a15b737a2&amp;RankingListLogId=060aab98-d199-4b95-9120-043d9e256f7d&amp;Event=12&amp;IdRankinglistPlacement=6ada5e05-9ab5-4b8d-a1de-acbeb852ab64&amp;DisciplineId=7&amp;EventId=12&amp;SeasonId=10&amp;Month=6&amp;RLAgeCategoryId=&amp;Gender=&amp;ConfederationId=&amp;FederationId=&amp;Lastname=&amp;Firstname=&amp;AthleteCode=&amp;RLConfederationId=1"/>
    <hyperlink ref="I153" r:id="rId99" display="https://ems.iwwf.sport/Competitions/Details?Id=14ca4613-2b32-4fb3-b356-f1d7efe11b97"/>
    <hyperlink ref="B153" r:id="rId100" display="https://ems.iwwf.sport/RankingList/ScoringDetailsWaterSki?Id=f080a98d-e40b-4e18-9367-46940efefead&amp;RankingListLogId=060aab98-d199-4b95-9120-043d9e256f7d&amp;Event=12&amp;IdRankinglistPlacement=831080a6-75a3-4613-a849-f3653949530f&amp;DisciplineId=7&amp;EventId=12&amp;SeasonId=10&amp;Month=6&amp;RLAgeCategoryId=&amp;Gender=&amp;ConfederationId=&amp;FederationId=&amp;Lastname=&amp;Firstname=&amp;AthleteCode=&amp;RLConfederationId=1"/>
    <hyperlink ref="B156" r:id="rId101" display="https://ems.iwwf.sport/RankingList/ScoringDetailsWaterSki?Id=48941673-08f3-48aa-865b-1a61e902755a&amp;RankingListLogId=060aab98-d199-4b95-9120-043d9e256f7d&amp;Event=12&amp;IdRankinglistPlacement=ffaf89cc-d183-4def-9409-ddb16fa07c30&amp;DisciplineId=7&amp;EventId=12&amp;SeasonId=10&amp;Month=6&amp;RLAgeCategoryId=&amp;Gender=&amp;ConfederationId=&amp;FederationId=&amp;Lastname=&amp;Firstname=&amp;AthleteCode=&amp;RLConfederationId=1"/>
    <hyperlink ref="B159" r:id="rId102" display="https://ems.iwwf.sport/RankingList/ScoringDetailsWaterSki?Id=7960fd0c-fcc1-4647-8168-7cbcf1f5d7ca&amp;RankingListLogId=060aab98-d199-4b95-9120-043d9e256f7d&amp;Event=12&amp;IdRankinglistPlacement=304d4171-2ddd-4dcf-bb19-c3cae554fc92&amp;DisciplineId=7&amp;EventId=12&amp;SeasonId=10&amp;Month=6&amp;RLAgeCategoryId=&amp;Gender=&amp;ConfederationId=&amp;FederationId=&amp;Lastname=&amp;Firstname=&amp;AthleteCode=&amp;RLConfederationId=1"/>
    <hyperlink ref="B158" r:id="rId103" display="https://ems.iwwf.sport/RankingList/ScoringDetailsWaterSki?Id=958dd0ae-fb8a-4e50-8937-c0831b74c75b&amp;RankingListLogId=060aab98-d199-4b95-9120-043d9e256f7d&amp;Event=12&amp;IdRankinglistPlacement=d72791fb-0ed4-4a99-a750-9db6ed83eeda&amp;DisciplineId=7&amp;EventId=12&amp;SeasonId=10&amp;Month=6&amp;RLAgeCategoryId=&amp;Gender=&amp;ConfederationId=&amp;FederationId=&amp;Lastname=&amp;Firstname=&amp;AthleteCode=&amp;RLConfederationId=1"/>
    <hyperlink ref="I158" r:id="rId104" display="https://ems.iwwf.sport/Competitions/Details?Id=6004f7c9-9de8-479f-9461-fe3ea2f920f1"/>
    <hyperlink ref="B160" r:id="rId105" display="https://ems.iwwf.sport/RankingList/ScoringDetailsWaterSki?Id=57087963-efd8-426d-b649-8c8defc0aa52&amp;RankingListLogId=060aab98-d199-4b95-9120-043d9e256f7d&amp;Event=12&amp;IdRankinglistPlacement=66c43b6c-3b8f-4acf-b6b5-14b5a83a2747&amp;DisciplineId=7&amp;EventId=12&amp;SeasonId=10&amp;Month=6&amp;RLAgeCategoryId=&amp;Gender=&amp;ConfederationId=&amp;FederationId=&amp;Lastname=&amp;Firstname=&amp;AthleteCode=&amp;RLConfederationId=1"/>
    <hyperlink ref="I160" r:id="rId106" display="https://ems.iwwf.sport/Competitions/Details?Id=14ca4613-2b32-4fb3-b356-f1d7efe11b97"/>
  </hyperlinks>
  <pageMargins left="0.94791666666666663" right="0.36458333333333331" top="0.34375" bottom="0.40625" header="0.3" footer="0.3"/>
  <pageSetup paperSize="9" orientation="portrait" horizontalDpi="0" verticalDpi="0" r:id="rId10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4"/>
  <sheetViews>
    <sheetView showWhiteSpace="0" view="pageLayout" topLeftCell="A56" zoomScaleNormal="100" workbookViewId="0">
      <selection activeCell="A64" sqref="A64:J64"/>
    </sheetView>
  </sheetViews>
  <sheetFormatPr defaultRowHeight="15.75" x14ac:dyDescent="0.25"/>
  <cols>
    <col min="1" max="1" width="4.140625" style="73" customWidth="1"/>
    <col min="2" max="2" width="18.28515625" style="93" customWidth="1"/>
    <col min="3" max="5" width="5.5703125" style="93" customWidth="1"/>
    <col min="6" max="6" width="12.85546875" style="184" customWidth="1"/>
    <col min="7" max="7" width="5.7109375" style="194" customWidth="1"/>
    <col min="8" max="8" width="11" style="93" customWidth="1"/>
    <col min="9" max="9" width="8.42578125" style="195" customWidth="1"/>
    <col min="10" max="10" width="10.85546875" style="196" customWidth="1"/>
    <col min="11" max="11" width="7.85546875" style="196" customWidth="1"/>
    <col min="12" max="12" width="11.140625" style="178" customWidth="1"/>
    <col min="13" max="13" width="9.28515625" style="178" customWidth="1"/>
    <col min="14" max="14" width="6.140625" style="60" customWidth="1"/>
    <col min="15" max="15" width="10.28515625" style="354" customWidth="1"/>
    <col min="16" max="16" width="13.85546875" style="220" customWidth="1"/>
    <col min="17" max="17" width="10.140625" customWidth="1"/>
    <col min="18" max="18" width="12.42578125" style="219" customWidth="1"/>
    <col min="19" max="19" width="8.28515625" style="220" customWidth="1"/>
    <col min="20" max="20" width="7.7109375" style="193" customWidth="1"/>
    <col min="21" max="21" width="0.42578125" style="193" customWidth="1"/>
    <col min="22" max="22" width="8.5703125" style="193" customWidth="1"/>
    <col min="23" max="23" width="0.28515625" style="212" customWidth="1"/>
    <col min="24" max="24" width="9" style="193" customWidth="1"/>
    <col min="25" max="25" width="9.140625" style="212"/>
    <col min="26" max="16384" width="9.140625" style="60"/>
  </cols>
  <sheetData>
    <row r="1" spans="1:24" ht="17.25" customHeight="1" x14ac:dyDescent="0.25">
      <c r="A1" s="999" t="s">
        <v>18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74"/>
      <c r="R1" s="74"/>
      <c r="S1" s="74"/>
      <c r="T1" s="74"/>
      <c r="U1" s="74"/>
      <c r="V1" s="74"/>
      <c r="W1" s="74"/>
      <c r="X1" s="74"/>
    </row>
    <row r="2" spans="1:24" ht="17.25" customHeight="1" x14ac:dyDescent="0.25">
      <c r="A2" s="999" t="s">
        <v>532</v>
      </c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74"/>
      <c r="R2" s="74"/>
      <c r="S2" s="74"/>
      <c r="T2" s="74"/>
      <c r="U2" s="74"/>
      <c r="V2" s="74"/>
      <c r="W2" s="74"/>
      <c r="X2" s="74"/>
    </row>
    <row r="3" spans="1:24" ht="15.75" customHeight="1" x14ac:dyDescent="0.25">
      <c r="A3" s="999" t="s">
        <v>69</v>
      </c>
      <c r="B3" s="999"/>
      <c r="C3" s="999"/>
      <c r="D3" s="999"/>
      <c r="E3" s="999"/>
      <c r="F3" s="999"/>
      <c r="G3" s="999"/>
      <c r="H3" s="999"/>
      <c r="I3" s="999"/>
      <c r="J3" s="999"/>
      <c r="K3" s="999"/>
      <c r="L3" s="999"/>
      <c r="M3" s="999"/>
      <c r="N3" s="999"/>
      <c r="O3" s="999"/>
      <c r="P3" s="74"/>
      <c r="R3" s="74"/>
      <c r="S3" s="74"/>
      <c r="T3" s="74"/>
      <c r="U3" s="74"/>
      <c r="V3" s="74"/>
      <c r="W3" s="74"/>
      <c r="X3" s="74"/>
    </row>
    <row r="4" spans="1:24" ht="17.25" customHeight="1" x14ac:dyDescent="0.25">
      <c r="A4" s="81"/>
      <c r="B4" s="81"/>
      <c r="C4" s="81"/>
      <c r="D4" s="81"/>
      <c r="E4" s="81"/>
      <c r="F4" s="81"/>
      <c r="G4" s="81"/>
      <c r="H4" s="103" t="s">
        <v>259</v>
      </c>
      <c r="I4" s="81"/>
      <c r="J4" s="81"/>
      <c r="K4" s="81"/>
      <c r="L4" s="81"/>
      <c r="M4" s="81"/>
      <c r="N4" s="81"/>
      <c r="O4" s="177"/>
      <c r="P4" s="74"/>
      <c r="R4" s="74"/>
      <c r="S4" s="74"/>
      <c r="T4" s="74"/>
      <c r="U4" s="74"/>
      <c r="V4" s="74"/>
      <c r="W4" s="74"/>
      <c r="X4" s="74"/>
    </row>
    <row r="5" spans="1:24" ht="15.75" customHeight="1" x14ac:dyDescent="0.25">
      <c r="A5" s="1072" t="s">
        <v>20</v>
      </c>
      <c r="B5" s="104" t="s">
        <v>131</v>
      </c>
      <c r="C5" s="1074" t="s">
        <v>70</v>
      </c>
      <c r="D5" s="1084" t="s">
        <v>71</v>
      </c>
      <c r="E5" s="1084" t="s">
        <v>17</v>
      </c>
      <c r="F5" s="1081" t="s">
        <v>72</v>
      </c>
      <c r="G5" s="1087"/>
      <c r="H5" s="1082"/>
      <c r="I5" s="1090" t="s">
        <v>73</v>
      </c>
      <c r="J5" s="1091"/>
      <c r="K5" s="1090" t="s">
        <v>74</v>
      </c>
      <c r="L5" s="1091"/>
      <c r="M5" s="1095" t="s">
        <v>75</v>
      </c>
      <c r="N5" s="1098" t="s">
        <v>76</v>
      </c>
      <c r="O5" s="1092" t="s">
        <v>77</v>
      </c>
      <c r="P5" s="308"/>
      <c r="R5" s="309"/>
      <c r="S5" s="309"/>
      <c r="T5" s="310"/>
      <c r="U5" s="310"/>
      <c r="V5" s="310"/>
      <c r="W5" s="310"/>
      <c r="X5" s="311"/>
    </row>
    <row r="6" spans="1:24" ht="15.75" customHeight="1" x14ac:dyDescent="0.25">
      <c r="A6" s="1089"/>
      <c r="B6" s="1074" t="s">
        <v>21</v>
      </c>
      <c r="C6" s="1083"/>
      <c r="D6" s="1085"/>
      <c r="E6" s="1085"/>
      <c r="F6" s="1076" t="s">
        <v>78</v>
      </c>
      <c r="G6" s="1078" t="s">
        <v>79</v>
      </c>
      <c r="H6" s="75" t="s">
        <v>68</v>
      </c>
      <c r="I6" s="213" t="s">
        <v>123</v>
      </c>
      <c r="J6" s="75" t="s">
        <v>68</v>
      </c>
      <c r="K6" s="105" t="s">
        <v>121</v>
      </c>
      <c r="L6" s="75" t="s">
        <v>68</v>
      </c>
      <c r="M6" s="1096"/>
      <c r="N6" s="1099"/>
      <c r="O6" s="1093"/>
      <c r="P6" s="308"/>
      <c r="R6" s="312"/>
      <c r="S6" s="216"/>
      <c r="T6" s="313"/>
      <c r="U6" s="217"/>
      <c r="V6" s="314"/>
      <c r="W6" s="217"/>
      <c r="X6" s="311"/>
    </row>
    <row r="7" spans="1:24" ht="16.5" customHeight="1" x14ac:dyDescent="0.25">
      <c r="A7" s="1073"/>
      <c r="B7" s="1075"/>
      <c r="C7" s="1075"/>
      <c r="D7" s="1086"/>
      <c r="E7" s="1086"/>
      <c r="F7" s="1077"/>
      <c r="G7" s="1079"/>
      <c r="H7" s="106" t="s">
        <v>124</v>
      </c>
      <c r="I7" s="208" t="s">
        <v>125</v>
      </c>
      <c r="J7" s="106" t="s">
        <v>124</v>
      </c>
      <c r="K7" s="107" t="s">
        <v>122</v>
      </c>
      <c r="L7" s="106" t="s">
        <v>124</v>
      </c>
      <c r="M7" s="1097"/>
      <c r="N7" s="1100"/>
      <c r="O7" s="1094"/>
      <c r="P7" s="308"/>
      <c r="R7" s="312"/>
      <c r="S7" s="108"/>
      <c r="T7" s="313"/>
      <c r="U7" s="108"/>
      <c r="V7" s="314"/>
      <c r="W7" s="109"/>
      <c r="X7" s="311"/>
    </row>
    <row r="8" spans="1:24" ht="15.75" customHeight="1" x14ac:dyDescent="0.25">
      <c r="A8" s="315">
        <v>1</v>
      </c>
      <c r="B8" s="9" t="s">
        <v>137</v>
      </c>
      <c r="C8" s="22">
        <v>1999</v>
      </c>
      <c r="D8" s="207" t="s">
        <v>136</v>
      </c>
      <c r="E8" s="315" t="s">
        <v>15</v>
      </c>
      <c r="F8" s="692" t="s">
        <v>264</v>
      </c>
      <c r="G8" s="689">
        <v>45</v>
      </c>
      <c r="H8" s="155">
        <f t="shared" ref="H8:H21" si="0">((G8+12)*1000)/62.5</f>
        <v>912</v>
      </c>
      <c r="I8" s="197">
        <v>12160</v>
      </c>
      <c r="J8" s="317">
        <f t="shared" ref="J8:J21" si="1">I8*1000/12570</f>
        <v>967.38265712012731</v>
      </c>
      <c r="K8" s="693">
        <v>71.400000000000006</v>
      </c>
      <c r="L8" s="155">
        <f t="shared" ref="L8:L21" si="2">(K8-25)*1000/52.4</f>
        <v>885.49618320610705</v>
      </c>
      <c r="M8" s="691">
        <f t="shared" ref="M8:M21" si="3">H8+J8+L8</f>
        <v>2764.8788403262342</v>
      </c>
      <c r="N8" s="6">
        <v>1</v>
      </c>
      <c r="O8" s="592" t="s">
        <v>450</v>
      </c>
      <c r="R8"/>
      <c r="S8" s="15"/>
      <c r="T8" s="53"/>
      <c r="U8" s="15"/>
      <c r="V8" s="114"/>
      <c r="W8" s="115"/>
      <c r="X8" s="116"/>
    </row>
    <row r="9" spans="1:24" ht="15.75" customHeight="1" x14ac:dyDescent="0.25">
      <c r="A9" s="318">
        <v>2</v>
      </c>
      <c r="B9" s="9" t="s">
        <v>135</v>
      </c>
      <c r="C9" s="22">
        <v>2000</v>
      </c>
      <c r="D9" s="207" t="s">
        <v>136</v>
      </c>
      <c r="E9" s="318" t="s">
        <v>14</v>
      </c>
      <c r="F9" s="319" t="s">
        <v>260</v>
      </c>
      <c r="G9" s="690">
        <v>36</v>
      </c>
      <c r="H9" s="155">
        <f t="shared" si="0"/>
        <v>768</v>
      </c>
      <c r="I9" s="319">
        <v>12450</v>
      </c>
      <c r="J9" s="317">
        <f t="shared" si="1"/>
        <v>990.45346062052511</v>
      </c>
      <c r="K9" s="319">
        <v>68.7</v>
      </c>
      <c r="L9" s="155">
        <f t="shared" si="2"/>
        <v>833.96946564885502</v>
      </c>
      <c r="M9" s="317">
        <f t="shared" si="3"/>
        <v>2592.4229262693802</v>
      </c>
      <c r="N9" s="320">
        <v>2</v>
      </c>
      <c r="O9" s="321" t="s">
        <v>32</v>
      </c>
      <c r="P9" s="688"/>
      <c r="R9"/>
      <c r="S9" s="15"/>
      <c r="T9" s="53"/>
      <c r="U9" s="15"/>
      <c r="V9" s="119"/>
      <c r="W9" s="115"/>
      <c r="X9" s="116"/>
    </row>
    <row r="10" spans="1:24" ht="15.75" customHeight="1" thickBot="1" x14ac:dyDescent="0.3">
      <c r="A10" s="315">
        <v>3</v>
      </c>
      <c r="B10" s="9" t="s">
        <v>144</v>
      </c>
      <c r="C10" s="22">
        <v>2000</v>
      </c>
      <c r="D10" s="207" t="s">
        <v>136</v>
      </c>
      <c r="E10" s="315" t="s">
        <v>26</v>
      </c>
      <c r="F10" s="316" t="s">
        <v>261</v>
      </c>
      <c r="G10" s="690">
        <v>43</v>
      </c>
      <c r="H10" s="155">
        <f t="shared" si="0"/>
        <v>880</v>
      </c>
      <c r="I10" s="316">
        <v>11000</v>
      </c>
      <c r="J10" s="317">
        <f t="shared" si="1"/>
        <v>875.09944311853621</v>
      </c>
      <c r="K10" s="316">
        <v>63.4</v>
      </c>
      <c r="L10" s="155">
        <f t="shared" si="2"/>
        <v>732.82442748091603</v>
      </c>
      <c r="M10" s="317">
        <f t="shared" si="3"/>
        <v>2487.9238705994521</v>
      </c>
      <c r="N10" s="322">
        <v>3</v>
      </c>
      <c r="O10" s="236" t="s">
        <v>98</v>
      </c>
      <c r="P10" s="688"/>
      <c r="R10"/>
      <c r="S10" s="120"/>
      <c r="T10" s="53"/>
      <c r="U10" s="15"/>
      <c r="V10" s="121"/>
      <c r="W10" s="115"/>
      <c r="X10" s="122"/>
    </row>
    <row r="11" spans="1:24" ht="15.75" customHeight="1" x14ac:dyDescent="0.25">
      <c r="A11" s="318">
        <v>4</v>
      </c>
      <c r="B11" s="9" t="s">
        <v>141</v>
      </c>
      <c r="C11" s="22">
        <v>1998</v>
      </c>
      <c r="D11" s="207" t="s">
        <v>136</v>
      </c>
      <c r="E11" s="318" t="s">
        <v>13</v>
      </c>
      <c r="F11" s="319" t="s">
        <v>262</v>
      </c>
      <c r="G11" s="323">
        <v>30.5</v>
      </c>
      <c r="H11" s="155">
        <f t="shared" si="0"/>
        <v>680</v>
      </c>
      <c r="I11" s="319">
        <v>11760</v>
      </c>
      <c r="J11" s="317">
        <f t="shared" si="1"/>
        <v>935.5608591885441</v>
      </c>
      <c r="K11" s="319">
        <v>66.099999999999994</v>
      </c>
      <c r="L11" s="155">
        <f t="shared" si="2"/>
        <v>784.35114503816783</v>
      </c>
      <c r="M11" s="317">
        <f t="shared" si="3"/>
        <v>2399.9120042267118</v>
      </c>
      <c r="N11" s="223">
        <v>4</v>
      </c>
      <c r="O11" s="321" t="s">
        <v>32</v>
      </c>
      <c r="P11" s="678"/>
      <c r="R11"/>
      <c r="S11" s="120"/>
      <c r="T11" s="53"/>
      <c r="U11" s="15"/>
      <c r="V11" s="121"/>
      <c r="W11" s="115"/>
      <c r="X11" s="122"/>
    </row>
    <row r="12" spans="1:24" ht="15.75" customHeight="1" x14ac:dyDescent="0.25">
      <c r="A12" s="315">
        <v>5</v>
      </c>
      <c r="B12" s="9" t="s">
        <v>153</v>
      </c>
      <c r="C12" s="22" t="s">
        <v>43</v>
      </c>
      <c r="D12" s="207" t="s">
        <v>4</v>
      </c>
      <c r="E12" s="315" t="s">
        <v>10</v>
      </c>
      <c r="F12" s="316" t="s">
        <v>263</v>
      </c>
      <c r="G12" s="323">
        <v>40</v>
      </c>
      <c r="H12" s="155">
        <f t="shared" si="0"/>
        <v>832</v>
      </c>
      <c r="I12" s="316">
        <v>10020</v>
      </c>
      <c r="J12" s="317">
        <f t="shared" si="1"/>
        <v>797.13603818615752</v>
      </c>
      <c r="K12" s="316">
        <v>65.2</v>
      </c>
      <c r="L12" s="155">
        <f t="shared" si="2"/>
        <v>767.17557251908397</v>
      </c>
      <c r="M12" s="317">
        <f t="shared" si="3"/>
        <v>2396.3116107052415</v>
      </c>
      <c r="N12" s="8">
        <v>5</v>
      </c>
      <c r="O12" s="236" t="s">
        <v>32</v>
      </c>
      <c r="P12" s="14"/>
      <c r="R12"/>
      <c r="S12" s="120"/>
      <c r="T12" s="53"/>
      <c r="U12" s="15"/>
      <c r="V12" s="121"/>
      <c r="W12" s="115"/>
      <c r="X12" s="122"/>
    </row>
    <row r="13" spans="1:24" ht="15.75" customHeight="1" x14ac:dyDescent="0.25">
      <c r="A13" s="318">
        <v>6</v>
      </c>
      <c r="B13" s="9" t="s">
        <v>222</v>
      </c>
      <c r="C13" s="22">
        <v>1999</v>
      </c>
      <c r="D13" s="207" t="s">
        <v>136</v>
      </c>
      <c r="E13" s="318" t="s">
        <v>15</v>
      </c>
      <c r="F13" s="319" t="s">
        <v>264</v>
      </c>
      <c r="G13" s="136">
        <v>45</v>
      </c>
      <c r="H13" s="155">
        <f t="shared" si="0"/>
        <v>912</v>
      </c>
      <c r="I13" s="319">
        <v>9430</v>
      </c>
      <c r="J13" s="317">
        <f t="shared" si="1"/>
        <v>750.19888623707243</v>
      </c>
      <c r="K13" s="319">
        <v>62.5</v>
      </c>
      <c r="L13" s="155">
        <f t="shared" si="2"/>
        <v>715.64885496183206</v>
      </c>
      <c r="M13" s="317">
        <f t="shared" si="3"/>
        <v>2377.8477411989043</v>
      </c>
      <c r="N13" s="211">
        <v>6</v>
      </c>
      <c r="O13" s="321" t="s">
        <v>32</v>
      </c>
      <c r="P13" s="13"/>
      <c r="R13"/>
      <c r="S13" s="120"/>
      <c r="T13" s="53"/>
      <c r="U13" s="15"/>
      <c r="V13" s="121"/>
      <c r="W13" s="115"/>
      <c r="X13" s="122"/>
    </row>
    <row r="14" spans="1:24" ht="15.75" customHeight="1" x14ac:dyDescent="0.25">
      <c r="A14" s="315">
        <v>7</v>
      </c>
      <c r="B14" s="9" t="s">
        <v>148</v>
      </c>
      <c r="C14" s="22">
        <v>2003</v>
      </c>
      <c r="D14" s="207" t="s">
        <v>136</v>
      </c>
      <c r="E14" s="315" t="s">
        <v>14</v>
      </c>
      <c r="F14" s="316" t="s">
        <v>265</v>
      </c>
      <c r="G14" s="323">
        <v>38</v>
      </c>
      <c r="H14" s="155">
        <f>((G14+12)*1000)/62.5</f>
        <v>800</v>
      </c>
      <c r="I14" s="316">
        <v>10420</v>
      </c>
      <c r="J14" s="317">
        <f t="shared" si="1"/>
        <v>828.95783611774061</v>
      </c>
      <c r="K14" s="316">
        <v>63.7</v>
      </c>
      <c r="L14" s="155">
        <f t="shared" si="2"/>
        <v>738.54961832061076</v>
      </c>
      <c r="M14" s="317">
        <f t="shared" si="3"/>
        <v>2367.5074544383515</v>
      </c>
      <c r="N14" s="323">
        <v>7</v>
      </c>
      <c r="O14" s="236" t="s">
        <v>85</v>
      </c>
      <c r="P14" s="13"/>
      <c r="R14"/>
      <c r="S14" s="120"/>
      <c r="T14" s="53"/>
      <c r="U14" s="15"/>
      <c r="V14" s="121"/>
      <c r="W14" s="115"/>
      <c r="X14" s="122"/>
    </row>
    <row r="15" spans="1:24" ht="15.75" customHeight="1" x14ac:dyDescent="0.25">
      <c r="A15" s="318">
        <v>8</v>
      </c>
      <c r="B15" s="9" t="s">
        <v>155</v>
      </c>
      <c r="C15" s="22">
        <v>2003</v>
      </c>
      <c r="D15" s="207" t="s">
        <v>136</v>
      </c>
      <c r="E15" s="318" t="s">
        <v>12</v>
      </c>
      <c r="F15" s="319" t="s">
        <v>266</v>
      </c>
      <c r="G15" s="136">
        <v>39</v>
      </c>
      <c r="H15" s="155">
        <f t="shared" si="0"/>
        <v>816</v>
      </c>
      <c r="I15" s="319">
        <v>9910</v>
      </c>
      <c r="J15" s="317">
        <f t="shared" si="1"/>
        <v>788.38504375497212</v>
      </c>
      <c r="K15" s="319">
        <v>56.4</v>
      </c>
      <c r="L15" s="155">
        <f t="shared" si="2"/>
        <v>599.23664122137404</v>
      </c>
      <c r="M15" s="317">
        <f t="shared" si="3"/>
        <v>2203.6216849763464</v>
      </c>
      <c r="N15" s="323">
        <v>8</v>
      </c>
      <c r="O15" s="321" t="s">
        <v>185</v>
      </c>
      <c r="P15" s="688"/>
      <c r="R15"/>
      <c r="S15" s="120"/>
      <c r="T15" s="53"/>
      <c r="U15" s="15"/>
      <c r="V15" s="121"/>
      <c r="W15" s="115"/>
      <c r="X15" s="122"/>
    </row>
    <row r="16" spans="1:24" ht="15.75" customHeight="1" x14ac:dyDescent="0.25">
      <c r="A16" s="315">
        <v>9</v>
      </c>
      <c r="B16" s="324" t="s">
        <v>150</v>
      </c>
      <c r="C16" s="325">
        <v>2004</v>
      </c>
      <c r="D16" s="326" t="s">
        <v>267</v>
      </c>
      <c r="E16" s="327" t="s">
        <v>9</v>
      </c>
      <c r="F16" s="325" t="s">
        <v>268</v>
      </c>
      <c r="G16" s="325">
        <v>34</v>
      </c>
      <c r="H16" s="328">
        <f t="shared" si="0"/>
        <v>736</v>
      </c>
      <c r="I16" s="329">
        <v>10300</v>
      </c>
      <c r="J16" s="330">
        <f t="shared" si="1"/>
        <v>819.41129673826572</v>
      </c>
      <c r="K16" s="331">
        <v>58.3</v>
      </c>
      <c r="L16" s="328">
        <f t="shared" si="2"/>
        <v>635.49618320610693</v>
      </c>
      <c r="M16" s="330">
        <f t="shared" si="3"/>
        <v>2190.9074799443724</v>
      </c>
      <c r="N16" s="323">
        <v>9</v>
      </c>
      <c r="O16" s="332" t="s">
        <v>103</v>
      </c>
      <c r="P16" s="13"/>
      <c r="R16"/>
      <c r="S16" s="120"/>
      <c r="T16" s="53"/>
      <c r="U16" s="15"/>
      <c r="V16" s="121"/>
      <c r="W16" s="115"/>
      <c r="X16" s="122"/>
    </row>
    <row r="17" spans="1:24" ht="15.75" customHeight="1" x14ac:dyDescent="0.25">
      <c r="A17" s="318">
        <v>10</v>
      </c>
      <c r="B17" s="9" t="s">
        <v>154</v>
      </c>
      <c r="C17" s="22" t="s">
        <v>101</v>
      </c>
      <c r="D17" s="207" t="s">
        <v>4</v>
      </c>
      <c r="E17" s="315" t="s">
        <v>13</v>
      </c>
      <c r="F17" s="316" t="s">
        <v>269</v>
      </c>
      <c r="G17" s="323">
        <v>34</v>
      </c>
      <c r="H17" s="155">
        <f t="shared" si="0"/>
        <v>736</v>
      </c>
      <c r="I17" s="316">
        <v>9940</v>
      </c>
      <c r="J17" s="317">
        <f t="shared" si="1"/>
        <v>790.77167859984093</v>
      </c>
      <c r="K17" s="316">
        <v>58.4</v>
      </c>
      <c r="L17" s="155">
        <f t="shared" si="2"/>
        <v>637.40458015267177</v>
      </c>
      <c r="M17" s="317">
        <f t="shared" si="3"/>
        <v>2164.1762587525127</v>
      </c>
      <c r="N17" s="323">
        <v>10</v>
      </c>
      <c r="O17" s="236" t="s">
        <v>228</v>
      </c>
      <c r="P17" s="14"/>
      <c r="R17"/>
      <c r="S17" s="120"/>
      <c r="T17" s="53"/>
      <c r="U17" s="15"/>
      <c r="V17" s="121"/>
      <c r="W17" s="115"/>
      <c r="X17" s="122"/>
    </row>
    <row r="18" spans="1:24" ht="15.75" customHeight="1" thickBot="1" x14ac:dyDescent="0.3">
      <c r="A18" s="315">
        <v>11</v>
      </c>
      <c r="B18" s="9" t="s">
        <v>145</v>
      </c>
      <c r="C18" s="22">
        <v>1992</v>
      </c>
      <c r="D18" s="216" t="s">
        <v>136</v>
      </c>
      <c r="E18" s="318" t="s">
        <v>11</v>
      </c>
      <c r="F18" s="319" t="s">
        <v>262</v>
      </c>
      <c r="G18" s="323">
        <v>30.5</v>
      </c>
      <c r="H18" s="155">
        <f t="shared" si="0"/>
        <v>680</v>
      </c>
      <c r="I18" s="319">
        <v>10730</v>
      </c>
      <c r="J18" s="317">
        <f t="shared" si="1"/>
        <v>853.61972951471762</v>
      </c>
      <c r="K18" s="319">
        <v>57.6</v>
      </c>
      <c r="L18" s="155">
        <f t="shared" si="2"/>
        <v>622.13740458015263</v>
      </c>
      <c r="M18" s="317">
        <f t="shared" si="3"/>
        <v>2155.7571340948703</v>
      </c>
      <c r="N18" s="69">
        <v>11</v>
      </c>
      <c r="O18" s="321" t="s">
        <v>146</v>
      </c>
      <c r="P18" s="13"/>
      <c r="R18"/>
      <c r="S18" s="120"/>
      <c r="T18" s="53"/>
      <c r="U18" s="15"/>
      <c r="V18" s="121"/>
      <c r="W18" s="115"/>
      <c r="X18" s="122"/>
    </row>
    <row r="19" spans="1:24" ht="15.75" customHeight="1" thickTop="1" thickBot="1" x14ac:dyDescent="0.3">
      <c r="A19" s="942">
        <v>12</v>
      </c>
      <c r="B19" s="88" t="s">
        <v>142</v>
      </c>
      <c r="C19" s="40" t="s">
        <v>40</v>
      </c>
      <c r="D19" s="333" t="s">
        <v>4</v>
      </c>
      <c r="E19" s="334" t="s">
        <v>14</v>
      </c>
      <c r="F19" s="335" t="s">
        <v>262</v>
      </c>
      <c r="G19" s="336">
        <v>30.5</v>
      </c>
      <c r="H19" s="156">
        <f t="shared" si="0"/>
        <v>680</v>
      </c>
      <c r="I19" s="337">
        <v>11760</v>
      </c>
      <c r="J19" s="338">
        <f t="shared" si="1"/>
        <v>935.5608591885441</v>
      </c>
      <c r="K19" s="335">
        <v>52.9</v>
      </c>
      <c r="L19" s="156">
        <f t="shared" si="2"/>
        <v>532.44274809160311</v>
      </c>
      <c r="M19" s="338">
        <f t="shared" si="3"/>
        <v>2148.0036072801472</v>
      </c>
      <c r="N19" s="943">
        <v>12</v>
      </c>
      <c r="O19" s="239" t="s">
        <v>143</v>
      </c>
      <c r="P19" s="13"/>
      <c r="R19"/>
      <c r="S19" s="120"/>
      <c r="T19" s="53"/>
      <c r="U19" s="15"/>
      <c r="V19" s="121"/>
      <c r="W19" s="115"/>
      <c r="X19" s="122"/>
    </row>
    <row r="20" spans="1:24" ht="15.75" customHeight="1" thickTop="1" x14ac:dyDescent="0.25">
      <c r="A20" s="941">
        <v>13</v>
      </c>
      <c r="B20" s="29" t="s">
        <v>152</v>
      </c>
      <c r="C20" s="37" t="s">
        <v>34</v>
      </c>
      <c r="D20" s="339" t="s">
        <v>136</v>
      </c>
      <c r="E20" s="340" t="s">
        <v>12</v>
      </c>
      <c r="F20" s="341" t="s">
        <v>270</v>
      </c>
      <c r="G20" s="305">
        <v>37.5</v>
      </c>
      <c r="H20" s="157">
        <f t="shared" si="0"/>
        <v>792</v>
      </c>
      <c r="I20" s="341">
        <v>9690</v>
      </c>
      <c r="J20" s="342">
        <f t="shared" si="1"/>
        <v>770.88305489260142</v>
      </c>
      <c r="K20" s="341">
        <v>52.8</v>
      </c>
      <c r="L20" s="157">
        <f t="shared" si="2"/>
        <v>530.53435114503816</v>
      </c>
      <c r="M20" s="342">
        <f t="shared" si="3"/>
        <v>2093.4174060376395</v>
      </c>
      <c r="N20" s="343">
        <v>13</v>
      </c>
      <c r="O20" s="344" t="s">
        <v>271</v>
      </c>
      <c r="P20" s="13"/>
      <c r="S20" s="120"/>
      <c r="T20" s="53"/>
      <c r="U20" s="15"/>
      <c r="V20" s="129"/>
      <c r="W20" s="115"/>
      <c r="X20" s="122"/>
    </row>
    <row r="21" spans="1:24" ht="15.75" customHeight="1" x14ac:dyDescent="0.25">
      <c r="A21" s="318">
        <v>14</v>
      </c>
      <c r="B21" s="9" t="s">
        <v>167</v>
      </c>
      <c r="C21" s="22" t="s">
        <v>101</v>
      </c>
      <c r="D21" s="345" t="s">
        <v>4</v>
      </c>
      <c r="E21" s="346" t="s">
        <v>26</v>
      </c>
      <c r="F21" s="703" t="s">
        <v>272</v>
      </c>
      <c r="G21" s="347">
        <v>38.5</v>
      </c>
      <c r="H21" s="128">
        <f t="shared" si="0"/>
        <v>808</v>
      </c>
      <c r="I21" s="995">
        <v>8130</v>
      </c>
      <c r="J21" s="348">
        <f t="shared" si="1"/>
        <v>646.77804295942724</v>
      </c>
      <c r="K21" s="995">
        <v>58.3</v>
      </c>
      <c r="L21" s="349">
        <f t="shared" si="2"/>
        <v>635.49618320610693</v>
      </c>
      <c r="M21" s="342">
        <f t="shared" si="3"/>
        <v>2090.2742261655339</v>
      </c>
      <c r="N21" s="72"/>
      <c r="O21" s="285" t="s">
        <v>32</v>
      </c>
      <c r="P21" s="13"/>
      <c r="S21" s="120"/>
      <c r="T21" s="53"/>
      <c r="U21" s="15"/>
      <c r="V21" s="129"/>
      <c r="W21" s="115"/>
      <c r="X21" s="122"/>
    </row>
    <row r="22" spans="1:24" ht="15.75" customHeight="1" x14ac:dyDescent="0.25">
      <c r="A22" s="315">
        <v>15</v>
      </c>
      <c r="B22" s="9" t="s">
        <v>156</v>
      </c>
      <c r="C22" s="222">
        <v>2001</v>
      </c>
      <c r="D22" s="222" t="s">
        <v>267</v>
      </c>
      <c r="E22" s="118" t="s">
        <v>9</v>
      </c>
      <c r="F22" s="22" t="s">
        <v>274</v>
      </c>
      <c r="G22" s="22">
        <v>28</v>
      </c>
      <c r="H22" s="124">
        <f>((G22+12)*1000)/62.5</f>
        <v>640</v>
      </c>
      <c r="I22" s="146">
        <v>9050</v>
      </c>
      <c r="J22" s="350">
        <f>I22*1000/12570</f>
        <v>719.96817820206843</v>
      </c>
      <c r="K22" s="351">
        <v>51.7</v>
      </c>
      <c r="L22" s="124">
        <f>(K22-25)*1000/52.4</f>
        <v>509.54198473282452</v>
      </c>
      <c r="M22" s="317">
        <f>H22+J22+L22</f>
        <v>1869.5101629348928</v>
      </c>
      <c r="N22" s="197"/>
      <c r="O22" s="352" t="s">
        <v>531</v>
      </c>
      <c r="P22" s="13"/>
      <c r="S22" s="120"/>
      <c r="T22" s="53"/>
      <c r="U22" s="15"/>
      <c r="V22" s="129"/>
      <c r="W22" s="115"/>
      <c r="X22" s="122"/>
    </row>
    <row r="23" spans="1:24" ht="15.75" customHeight="1" x14ac:dyDescent="0.25">
      <c r="A23" s="318">
        <v>16</v>
      </c>
      <c r="B23" s="9" t="s">
        <v>159</v>
      </c>
      <c r="C23" s="22">
        <v>2007</v>
      </c>
      <c r="D23" s="222" t="s">
        <v>4</v>
      </c>
      <c r="E23" s="118" t="s">
        <v>9</v>
      </c>
      <c r="F23" s="22" t="s">
        <v>275</v>
      </c>
      <c r="G23" s="22">
        <v>25.5</v>
      </c>
      <c r="H23" s="124">
        <f>((G23+12)*1000)/62.5</f>
        <v>600</v>
      </c>
      <c r="I23" s="940">
        <v>7370</v>
      </c>
      <c r="J23" s="350">
        <f>I23*1000/12570</f>
        <v>586.31662688941924</v>
      </c>
      <c r="K23" s="351">
        <v>45.8</v>
      </c>
      <c r="L23" s="124">
        <f>(K23-25)*1000/52.4</f>
        <v>396.94656488549612</v>
      </c>
      <c r="M23" s="317">
        <f>H23+J23+L23</f>
        <v>1583.2631917749154</v>
      </c>
      <c r="N23" s="197"/>
      <c r="O23" s="352" t="s">
        <v>531</v>
      </c>
      <c r="P23" s="13"/>
      <c r="R23" s="113"/>
      <c r="S23" s="120"/>
      <c r="T23" s="53"/>
      <c r="U23" s="15"/>
      <c r="V23" s="129"/>
      <c r="W23" s="115"/>
      <c r="X23" s="122"/>
    </row>
    <row r="24" spans="1:24" ht="15.75" customHeight="1" x14ac:dyDescent="0.25">
      <c r="A24" s="315">
        <v>17</v>
      </c>
      <c r="B24" s="9" t="s">
        <v>158</v>
      </c>
      <c r="C24" s="222">
        <v>2011</v>
      </c>
      <c r="D24" s="23" t="s">
        <v>5</v>
      </c>
      <c r="E24" s="118" t="s">
        <v>9</v>
      </c>
      <c r="F24" s="22" t="s">
        <v>273</v>
      </c>
      <c r="G24" s="22">
        <v>26</v>
      </c>
      <c r="H24" s="124">
        <f>((G24+12)*1000)/62.5</f>
        <v>608</v>
      </c>
      <c r="I24" s="146">
        <v>7070</v>
      </c>
      <c r="J24" s="350">
        <f>I24*1000/12570</f>
        <v>562.45027844073195</v>
      </c>
      <c r="K24" s="351">
        <v>38.5</v>
      </c>
      <c r="L24" s="124">
        <f>(K24-25)*1000/52.4</f>
        <v>257.63358778625957</v>
      </c>
      <c r="M24" s="317">
        <f>H24+J24+L24</f>
        <v>1428.0838662269914</v>
      </c>
      <c r="N24" s="197"/>
      <c r="O24" s="352" t="s">
        <v>103</v>
      </c>
      <c r="P24" s="13"/>
      <c r="R24" s="113"/>
      <c r="S24" s="120"/>
      <c r="T24" s="53"/>
      <c r="U24" s="15"/>
      <c r="V24" s="129"/>
      <c r="W24" s="115"/>
      <c r="X24" s="122"/>
    </row>
    <row r="25" spans="1:24" ht="15.7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O25" s="60"/>
      <c r="P25" s="13"/>
      <c r="R25" s="113"/>
      <c r="S25" s="120"/>
      <c r="T25" s="53"/>
      <c r="U25" s="15"/>
      <c r="V25" s="129"/>
      <c r="W25" s="115"/>
      <c r="X25" s="122"/>
    </row>
    <row r="26" spans="1:24" ht="15.75" customHeight="1" x14ac:dyDescent="0.25">
      <c r="A26" s="202"/>
      <c r="B26" s="80" t="s">
        <v>276</v>
      </c>
      <c r="C26" s="80"/>
      <c r="D26" s="80"/>
      <c r="E26" s="80"/>
      <c r="F26" s="80"/>
      <c r="G26" s="80"/>
      <c r="H26" s="80"/>
      <c r="I26" s="80"/>
      <c r="J26" s="80"/>
      <c r="K26" s="80"/>
      <c r="L26" s="353"/>
      <c r="M26" s="284"/>
      <c r="N26" s="202"/>
      <c r="O26" s="202"/>
      <c r="P26" s="14"/>
      <c r="R26" s="113"/>
      <c r="S26" s="120"/>
      <c r="T26" s="53"/>
      <c r="U26" s="15"/>
      <c r="V26" s="129"/>
      <c r="W26" s="115"/>
      <c r="X26" s="122"/>
    </row>
    <row r="27" spans="1:24" ht="15.75" customHeight="1" x14ac:dyDescent="0.25">
      <c r="A27" s="61"/>
      <c r="B27" s="1049" t="s">
        <v>107</v>
      </c>
      <c r="C27" s="1049"/>
      <c r="D27" s="1049"/>
      <c r="E27" s="1049"/>
      <c r="F27" s="1049"/>
      <c r="G27" s="1049"/>
      <c r="H27" s="1049"/>
      <c r="I27" s="1049"/>
      <c r="J27" s="1049"/>
      <c r="K27" s="1049"/>
      <c r="L27" s="1049"/>
      <c r="M27" s="1049"/>
      <c r="N27" s="202"/>
      <c r="O27" s="202"/>
      <c r="P27" s="13"/>
      <c r="R27" s="113"/>
      <c r="S27" s="120"/>
      <c r="T27" s="53"/>
      <c r="U27" s="15"/>
      <c r="V27" s="129"/>
      <c r="W27" s="115"/>
      <c r="X27" s="122"/>
    </row>
    <row r="28" spans="1:24" ht="15.75" customHeight="1" x14ac:dyDescent="0.25">
      <c r="A28" s="61"/>
      <c r="B28" s="369" t="s">
        <v>108</v>
      </c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202"/>
      <c r="O28" s="202"/>
      <c r="P28" s="13"/>
      <c r="R28" s="113"/>
      <c r="S28" s="120"/>
      <c r="T28" s="53"/>
      <c r="U28" s="15"/>
      <c r="V28" s="129"/>
      <c r="W28" s="115"/>
      <c r="X28" s="122"/>
    </row>
    <row r="29" spans="1:24" ht="15.75" customHeight="1" x14ac:dyDescent="0.25">
      <c r="A29" s="61"/>
      <c r="B29" s="70" t="s">
        <v>109</v>
      </c>
      <c r="C29" s="70"/>
      <c r="D29" s="366"/>
      <c r="E29" s="366"/>
      <c r="F29" s="366"/>
      <c r="G29" s="367"/>
      <c r="H29" s="366"/>
      <c r="I29" s="368"/>
      <c r="J29" s="366"/>
      <c r="K29" s="366"/>
      <c r="L29" s="366"/>
      <c r="M29" s="366"/>
      <c r="N29" s="202"/>
      <c r="O29" s="202"/>
      <c r="P29" s="14"/>
      <c r="R29" s="113"/>
      <c r="S29" s="120"/>
      <c r="T29" s="95"/>
      <c r="U29" s="15"/>
      <c r="V29" s="129"/>
      <c r="W29" s="115"/>
      <c r="X29" s="122"/>
    </row>
    <row r="30" spans="1:24" ht="15.75" customHeight="1" x14ac:dyDescent="0.25">
      <c r="A30" s="61"/>
      <c r="B30" s="149" t="s">
        <v>103</v>
      </c>
      <c r="C30" s="150" t="s">
        <v>119</v>
      </c>
      <c r="D30" s="151"/>
      <c r="E30" s="151"/>
      <c r="F30" s="101"/>
      <c r="G30" s="466"/>
      <c r="H30" s="70"/>
      <c r="I30" s="415"/>
      <c r="J30" s="84"/>
      <c r="K30" s="84"/>
      <c r="L30" s="84"/>
      <c r="M30" s="84"/>
      <c r="N30" s="81"/>
      <c r="O30" s="172"/>
      <c r="P30" s="130"/>
      <c r="R30" s="113"/>
      <c r="S30" s="131"/>
      <c r="T30" s="132"/>
      <c r="U30" s="133"/>
      <c r="V30" s="134"/>
      <c r="W30" s="115"/>
      <c r="X30" s="135"/>
    </row>
    <row r="31" spans="1:24" ht="15.75" customHeight="1" x14ac:dyDescent="0.25">
      <c r="A31" s="61"/>
      <c r="B31" s="70" t="s">
        <v>110</v>
      </c>
      <c r="C31" s="70"/>
      <c r="D31" s="366"/>
      <c r="E31" s="366"/>
      <c r="F31" s="366"/>
      <c r="G31" s="367"/>
      <c r="H31" s="366"/>
      <c r="I31" s="368"/>
      <c r="J31" s="366"/>
      <c r="K31" s="366"/>
      <c r="L31" s="366"/>
      <c r="M31" s="366"/>
      <c r="N31" s="202"/>
      <c r="O31" s="202"/>
      <c r="P31" s="13"/>
      <c r="R31" s="113"/>
      <c r="S31" s="120"/>
      <c r="T31" s="53"/>
      <c r="U31" s="15"/>
      <c r="V31" s="129"/>
      <c r="W31" s="115"/>
      <c r="X31" s="122"/>
    </row>
    <row r="32" spans="1:24" ht="15.75" customHeight="1" x14ac:dyDescent="0.25">
      <c r="A32" s="475" t="s">
        <v>162</v>
      </c>
      <c r="B32" s="469" t="s">
        <v>163</v>
      </c>
      <c r="C32" s="461" t="s">
        <v>34</v>
      </c>
      <c r="D32" s="470" t="s">
        <v>136</v>
      </c>
      <c r="E32" s="471" t="s">
        <v>115</v>
      </c>
      <c r="F32" s="472" t="s">
        <v>277</v>
      </c>
      <c r="G32" s="460">
        <v>32.5</v>
      </c>
      <c r="H32" s="473">
        <f t="shared" ref="H32" si="4">((G32+12)*1000)/62.5</f>
        <v>712</v>
      </c>
      <c r="I32" s="472">
        <v>9840</v>
      </c>
      <c r="J32" s="474">
        <f t="shared" ref="J32" si="5">I32*1000/12570</f>
        <v>782.81622911694512</v>
      </c>
      <c r="K32" s="472">
        <v>56</v>
      </c>
      <c r="L32" s="473">
        <f t="shared" ref="L32" si="6">(K32-25)*1000/52.4</f>
        <v>591.60305343511448</v>
      </c>
      <c r="M32" s="474">
        <f>H32+J32+L32</f>
        <v>2086.4192825520595</v>
      </c>
      <c r="N32" s="475"/>
      <c r="O32" s="476" t="s">
        <v>27</v>
      </c>
      <c r="P32" s="14"/>
      <c r="R32" s="113"/>
      <c r="S32" s="120"/>
      <c r="T32" s="95"/>
      <c r="U32" s="15"/>
      <c r="V32" s="129"/>
      <c r="W32" s="115"/>
      <c r="X32" s="122"/>
    </row>
    <row r="33" spans="1:25" ht="15.75" customHeight="1" x14ac:dyDescent="0.25">
      <c r="A33" s="477"/>
      <c r="B33" s="478"/>
      <c r="C33" s="459"/>
      <c r="D33" s="479"/>
      <c r="E33" s="480"/>
      <c r="F33" s="353"/>
      <c r="G33" s="481"/>
      <c r="H33" s="376"/>
      <c r="I33" s="353"/>
      <c r="J33" s="467"/>
      <c r="K33" s="353"/>
      <c r="L33" s="376"/>
      <c r="M33" s="467"/>
      <c r="N33" s="477"/>
      <c r="O33" s="482"/>
      <c r="P33" s="14"/>
      <c r="R33" s="113"/>
      <c r="S33" s="120"/>
      <c r="T33" s="95"/>
      <c r="U33" s="15"/>
      <c r="V33" s="129"/>
      <c r="W33" s="115"/>
      <c r="X33" s="122"/>
    </row>
    <row r="34" spans="1:25" ht="15.75" customHeight="1" x14ac:dyDescent="0.25">
      <c r="A34" s="477"/>
      <c r="B34" s="478"/>
      <c r="C34" s="459"/>
      <c r="D34" s="479"/>
      <c r="E34" s="480"/>
      <c r="F34" s="353"/>
      <c r="G34" s="481"/>
      <c r="H34" s="376"/>
      <c r="I34" s="353"/>
      <c r="J34" s="467"/>
      <c r="K34" s="353"/>
      <c r="L34" s="376"/>
      <c r="M34" s="467"/>
      <c r="N34" s="477"/>
      <c r="O34" s="482"/>
      <c r="P34" s="14"/>
      <c r="R34" s="113"/>
      <c r="S34" s="120"/>
      <c r="T34" s="95"/>
      <c r="U34" s="15"/>
      <c r="V34" s="129"/>
      <c r="W34" s="115"/>
      <c r="X34" s="122"/>
    </row>
    <row r="35" spans="1:25" ht="15" customHeight="1" x14ac:dyDescent="0.25">
      <c r="A35" s="61"/>
      <c r="B35" s="70"/>
      <c r="C35" s="70"/>
      <c r="D35" s="70"/>
      <c r="E35" s="70"/>
      <c r="F35" s="457"/>
      <c r="G35" s="466"/>
      <c r="H35" s="70"/>
      <c r="I35" s="415"/>
      <c r="J35" s="84"/>
      <c r="K35" s="84"/>
      <c r="L35" s="84"/>
      <c r="M35" s="84"/>
      <c r="N35" s="462"/>
      <c r="O35" s="172"/>
      <c r="P35" s="142"/>
      <c r="R35" s="142"/>
      <c r="S35" s="142"/>
      <c r="T35" s="142"/>
      <c r="U35" s="142"/>
      <c r="V35" s="142"/>
      <c r="W35" s="142"/>
      <c r="X35" s="142"/>
    </row>
    <row r="36" spans="1:25" x14ac:dyDescent="0.25">
      <c r="A36" s="999" t="s">
        <v>18</v>
      </c>
      <c r="B36" s="999"/>
      <c r="C36" s="999"/>
      <c r="D36" s="999"/>
      <c r="E36" s="999"/>
      <c r="F36" s="999"/>
      <c r="G36" s="999"/>
      <c r="H36" s="999"/>
      <c r="I36" s="999"/>
      <c r="J36" s="999"/>
      <c r="K36" s="999"/>
      <c r="L36" s="999"/>
      <c r="M36" s="999"/>
      <c r="N36" s="999"/>
      <c r="O36" s="999"/>
      <c r="P36" s="141"/>
      <c r="R36" s="141"/>
      <c r="S36" s="141"/>
      <c r="T36" s="141"/>
      <c r="U36" s="141"/>
      <c r="V36" s="141"/>
      <c r="W36" s="142"/>
      <c r="X36" s="141"/>
    </row>
    <row r="37" spans="1:25" s="72" customFormat="1" ht="16.5" customHeight="1" x14ac:dyDescent="0.25">
      <c r="A37" s="999" t="s">
        <v>532</v>
      </c>
      <c r="B37" s="999"/>
      <c r="C37" s="999"/>
      <c r="D37" s="999"/>
      <c r="E37" s="999"/>
      <c r="F37" s="999"/>
      <c r="G37" s="999"/>
      <c r="H37" s="999"/>
      <c r="I37" s="999"/>
      <c r="J37" s="999"/>
      <c r="K37" s="999"/>
      <c r="L37" s="999"/>
      <c r="M37" s="999"/>
      <c r="N37" s="999"/>
      <c r="O37" s="999"/>
      <c r="P37" s="309"/>
      <c r="Q37"/>
      <c r="R37" s="74"/>
      <c r="S37" s="74"/>
      <c r="T37" s="74"/>
      <c r="U37" s="74"/>
      <c r="V37" s="74"/>
      <c r="W37" s="74"/>
      <c r="X37" s="74"/>
      <c r="Y37" s="212"/>
    </row>
    <row r="38" spans="1:25" s="72" customFormat="1" ht="16.5" customHeight="1" x14ac:dyDescent="0.25">
      <c r="A38" s="999" t="s">
        <v>69</v>
      </c>
      <c r="B38" s="999"/>
      <c r="C38" s="999"/>
      <c r="D38" s="999"/>
      <c r="E38" s="999"/>
      <c r="F38" s="999"/>
      <c r="G38" s="999"/>
      <c r="H38" s="999"/>
      <c r="I38" s="999"/>
      <c r="J38" s="999"/>
      <c r="K38" s="999"/>
      <c r="L38" s="999"/>
      <c r="M38" s="999"/>
      <c r="N38" s="999"/>
      <c r="O38" s="999"/>
      <c r="P38" s="74"/>
      <c r="Q38"/>
      <c r="R38" s="74"/>
      <c r="S38" s="74"/>
      <c r="T38" s="74"/>
      <c r="U38" s="74"/>
      <c r="V38" s="74"/>
      <c r="W38" s="74"/>
      <c r="X38" s="74"/>
      <c r="Y38" s="212"/>
    </row>
    <row r="39" spans="1:25" s="72" customFormat="1" ht="16.5" customHeight="1" x14ac:dyDescent="0.25">
      <c r="A39" s="92"/>
      <c r="B39" s="103"/>
      <c r="C39" s="103"/>
      <c r="D39" s="103"/>
      <c r="E39" s="103"/>
      <c r="F39" s="101"/>
      <c r="G39" s="103"/>
      <c r="H39" s="103" t="s">
        <v>278</v>
      </c>
      <c r="I39" s="63"/>
      <c r="J39" s="103"/>
      <c r="K39" s="103"/>
      <c r="L39" s="103"/>
      <c r="M39" s="103"/>
      <c r="N39" s="63"/>
      <c r="O39" s="355"/>
      <c r="P39" s="74"/>
      <c r="Q39"/>
      <c r="R39" s="74"/>
      <c r="S39" s="74"/>
      <c r="T39" s="74"/>
      <c r="U39" s="74"/>
      <c r="V39" s="74"/>
      <c r="W39" s="74"/>
      <c r="X39" s="74"/>
      <c r="Y39" s="212"/>
    </row>
    <row r="40" spans="1:25" s="72" customFormat="1" ht="16.5" customHeight="1" x14ac:dyDescent="0.25">
      <c r="A40" s="1081" t="s">
        <v>278</v>
      </c>
      <c r="B40" s="1082"/>
      <c r="C40" s="1074" t="s">
        <v>70</v>
      </c>
      <c r="D40" s="1084" t="s">
        <v>71</v>
      </c>
      <c r="E40" s="1084" t="s">
        <v>17</v>
      </c>
      <c r="F40" s="1081" t="s">
        <v>72</v>
      </c>
      <c r="G40" s="1087"/>
      <c r="H40" s="1082"/>
      <c r="I40" s="1090" t="s">
        <v>73</v>
      </c>
      <c r="J40" s="1091"/>
      <c r="K40" s="1090" t="s">
        <v>74</v>
      </c>
      <c r="L40" s="1091"/>
      <c r="M40" s="1095" t="s">
        <v>75</v>
      </c>
      <c r="N40" s="1098" t="s">
        <v>76</v>
      </c>
      <c r="O40" s="1092" t="s">
        <v>77</v>
      </c>
      <c r="P40" s="308"/>
      <c r="Q40"/>
      <c r="R40" s="309"/>
      <c r="S40" s="309"/>
      <c r="T40" s="310"/>
      <c r="U40" s="310"/>
      <c r="V40" s="310"/>
      <c r="W40" s="310"/>
      <c r="X40" s="311"/>
      <c r="Y40" s="212"/>
    </row>
    <row r="41" spans="1:25" s="72" customFormat="1" ht="16.5" customHeight="1" x14ac:dyDescent="0.25">
      <c r="A41" s="1072" t="s">
        <v>20</v>
      </c>
      <c r="B41" s="1074" t="s">
        <v>21</v>
      </c>
      <c r="C41" s="1083"/>
      <c r="D41" s="1085"/>
      <c r="E41" s="1085"/>
      <c r="F41" s="1076" t="s">
        <v>78</v>
      </c>
      <c r="G41" s="1078" t="s">
        <v>79</v>
      </c>
      <c r="H41" s="75" t="s">
        <v>68</v>
      </c>
      <c r="I41" s="570" t="s">
        <v>123</v>
      </c>
      <c r="J41" s="75" t="s">
        <v>68</v>
      </c>
      <c r="K41" s="105" t="s">
        <v>121</v>
      </c>
      <c r="L41" s="75" t="s">
        <v>68</v>
      </c>
      <c r="M41" s="1096"/>
      <c r="N41" s="1099"/>
      <c r="O41" s="1093"/>
      <c r="P41" s="308"/>
      <c r="Q41"/>
      <c r="R41" s="356"/>
      <c r="S41" s="216"/>
      <c r="T41" s="356"/>
      <c r="U41" s="217"/>
      <c r="V41" s="357"/>
      <c r="W41" s="217"/>
      <c r="X41" s="311"/>
      <c r="Y41" s="212"/>
    </row>
    <row r="42" spans="1:25" s="72" customFormat="1" ht="16.5" customHeight="1" x14ac:dyDescent="0.25">
      <c r="A42" s="1073"/>
      <c r="B42" s="1075"/>
      <c r="C42" s="1075"/>
      <c r="D42" s="1086"/>
      <c r="E42" s="1086"/>
      <c r="F42" s="1077"/>
      <c r="G42" s="1079"/>
      <c r="H42" s="106" t="s">
        <v>124</v>
      </c>
      <c r="I42" s="208" t="s">
        <v>125</v>
      </c>
      <c r="J42" s="106" t="s">
        <v>124</v>
      </c>
      <c r="K42" s="107" t="s">
        <v>122</v>
      </c>
      <c r="L42" s="106" t="s">
        <v>124</v>
      </c>
      <c r="M42" s="1097"/>
      <c r="N42" s="1100"/>
      <c r="O42" s="1094"/>
      <c r="P42" s="308"/>
      <c r="Q42"/>
      <c r="R42" s="356"/>
      <c r="S42" s="216"/>
      <c r="T42" s="356"/>
      <c r="U42" s="217"/>
      <c r="V42" s="357"/>
      <c r="W42" s="217"/>
      <c r="X42" s="311"/>
      <c r="Y42" s="212"/>
    </row>
    <row r="43" spans="1:25" s="72" customFormat="1" ht="16.5" customHeight="1" x14ac:dyDescent="0.25">
      <c r="A43" s="358">
        <v>1</v>
      </c>
      <c r="B43" s="9" t="s">
        <v>153</v>
      </c>
      <c r="C43" s="20" t="s">
        <v>43</v>
      </c>
      <c r="D43" s="20" t="s">
        <v>4</v>
      </c>
      <c r="E43" s="711" t="s">
        <v>10</v>
      </c>
      <c r="F43" s="701" t="s">
        <v>263</v>
      </c>
      <c r="G43" s="136">
        <v>40</v>
      </c>
      <c r="H43" s="155">
        <f>((G43+12)*1000)/62.5</f>
        <v>832</v>
      </c>
      <c r="I43" s="701">
        <v>10020</v>
      </c>
      <c r="J43" s="155">
        <f>I43*1000/12570</f>
        <v>797.13603818615752</v>
      </c>
      <c r="K43" s="701">
        <v>65.2</v>
      </c>
      <c r="L43" s="124">
        <f>(K43-25)*1000/52.4</f>
        <v>767.17557251908397</v>
      </c>
      <c r="M43" s="317">
        <f t="shared" ref="M43:M47" si="7">H43+J43+L43</f>
        <v>2396.3116107052415</v>
      </c>
      <c r="N43" s="145">
        <v>1</v>
      </c>
      <c r="O43" s="285" t="s">
        <v>32</v>
      </c>
      <c r="P43"/>
      <c r="Q43"/>
      <c r="R43"/>
      <c r="S43"/>
      <c r="T43"/>
      <c r="U43"/>
      <c r="V43"/>
      <c r="W43"/>
      <c r="X43"/>
      <c r="Y43"/>
    </row>
    <row r="44" spans="1:25" s="72" customFormat="1" ht="16.5" customHeight="1" x14ac:dyDescent="0.25">
      <c r="A44" s="358">
        <v>2</v>
      </c>
      <c r="B44" s="9" t="s">
        <v>154</v>
      </c>
      <c r="C44" s="20" t="s">
        <v>101</v>
      </c>
      <c r="D44" s="20" t="s">
        <v>4</v>
      </c>
      <c r="E44" s="711" t="s">
        <v>13</v>
      </c>
      <c r="F44" s="701" t="s">
        <v>269</v>
      </c>
      <c r="G44" s="136">
        <v>34</v>
      </c>
      <c r="H44" s="155">
        <f t="shared" ref="H44:H46" si="8">((G44+12)*1000)/62.5</f>
        <v>736</v>
      </c>
      <c r="I44" s="701">
        <v>9940</v>
      </c>
      <c r="J44" s="155">
        <f t="shared" ref="J44" si="9">I44*1000/12570</f>
        <v>790.77167859984093</v>
      </c>
      <c r="K44" s="701">
        <v>58.4</v>
      </c>
      <c r="L44" s="124">
        <f>(K44-25)*1000/52.4</f>
        <v>637.40458015267177</v>
      </c>
      <c r="M44" s="317">
        <f>SUM(H44,J44,L44)</f>
        <v>2164.1762587525127</v>
      </c>
      <c r="N44" s="76">
        <v>2</v>
      </c>
      <c r="O44" s="285" t="s">
        <v>228</v>
      </c>
      <c r="P44"/>
      <c r="Q44"/>
      <c r="R44"/>
      <c r="S44"/>
      <c r="T44"/>
      <c r="U44"/>
      <c r="V44"/>
      <c r="W44"/>
      <c r="X44"/>
      <c r="Y44"/>
    </row>
    <row r="45" spans="1:25" s="72" customFormat="1" ht="16.5" customHeight="1" x14ac:dyDescent="0.25">
      <c r="A45" s="358">
        <v>3</v>
      </c>
      <c r="B45" s="9" t="s">
        <v>142</v>
      </c>
      <c r="C45" s="20" t="s">
        <v>40</v>
      </c>
      <c r="D45" s="20" t="s">
        <v>4</v>
      </c>
      <c r="E45" s="711" t="s">
        <v>14</v>
      </c>
      <c r="F45" s="701" t="s">
        <v>262</v>
      </c>
      <c r="G45" s="136">
        <v>30.5</v>
      </c>
      <c r="H45" s="155">
        <f t="shared" si="8"/>
        <v>680</v>
      </c>
      <c r="I45" s="701">
        <v>11760</v>
      </c>
      <c r="J45" s="155">
        <f t="shared" ref="J45:J57" si="10">I45*1000/12570</f>
        <v>935.5608591885441</v>
      </c>
      <c r="K45" s="701">
        <v>52.9</v>
      </c>
      <c r="L45" s="124">
        <f t="shared" ref="L45:L46" si="11">(K45-25)*1000/52.4</f>
        <v>532.44274809160311</v>
      </c>
      <c r="M45" s="317">
        <f>H45+J45+L45</f>
        <v>2148.0036072801472</v>
      </c>
      <c r="N45" s="77">
        <v>3</v>
      </c>
      <c r="O45" s="285" t="s">
        <v>143</v>
      </c>
      <c r="P45"/>
      <c r="Q45"/>
      <c r="R45"/>
      <c r="S45"/>
      <c r="T45"/>
      <c r="U45"/>
      <c r="V45"/>
      <c r="W45"/>
      <c r="X45"/>
      <c r="Y45"/>
    </row>
    <row r="46" spans="1:25" s="72" customFormat="1" ht="16.5" customHeight="1" x14ac:dyDescent="0.25">
      <c r="A46" s="358">
        <v>4</v>
      </c>
      <c r="B46" s="9" t="s">
        <v>167</v>
      </c>
      <c r="C46" s="695" t="s">
        <v>101</v>
      </c>
      <c r="D46" s="136" t="s">
        <v>4</v>
      </c>
      <c r="E46" s="696" t="s">
        <v>26</v>
      </c>
      <c r="F46" s="701" t="s">
        <v>458</v>
      </c>
      <c r="G46" s="136">
        <v>38.5</v>
      </c>
      <c r="H46" s="155">
        <f t="shared" si="8"/>
        <v>808</v>
      </c>
      <c r="I46" s="701">
        <v>8130</v>
      </c>
      <c r="J46" s="155">
        <f t="shared" si="10"/>
        <v>646.77804295942724</v>
      </c>
      <c r="K46" s="701">
        <v>58.3</v>
      </c>
      <c r="L46" s="124">
        <f t="shared" si="11"/>
        <v>635.49618320610693</v>
      </c>
      <c r="M46" s="317">
        <f>H46+J46+L46</f>
        <v>2090.2742261655339</v>
      </c>
      <c r="N46" s="65">
        <v>4</v>
      </c>
      <c r="O46" s="708" t="s">
        <v>32</v>
      </c>
      <c r="P46"/>
      <c r="Q46"/>
      <c r="R46"/>
      <c r="S46"/>
      <c r="T46"/>
      <c r="U46"/>
      <c r="V46"/>
      <c r="W46"/>
      <c r="X46"/>
      <c r="Y46"/>
    </row>
    <row r="47" spans="1:25" s="72" customFormat="1" ht="16.5" customHeight="1" x14ac:dyDescent="0.25">
      <c r="A47" s="358">
        <v>5</v>
      </c>
      <c r="B47" s="9" t="s">
        <v>279</v>
      </c>
      <c r="C47" s="20" t="s">
        <v>101</v>
      </c>
      <c r="D47" s="20" t="s">
        <v>4</v>
      </c>
      <c r="E47" s="711" t="s">
        <v>14</v>
      </c>
      <c r="F47" s="701" t="s">
        <v>269</v>
      </c>
      <c r="G47" s="136">
        <v>34</v>
      </c>
      <c r="H47" s="155">
        <f t="shared" ref="H47:H57" si="12">((G47+12)*1000)/62.5</f>
        <v>736</v>
      </c>
      <c r="I47" s="701">
        <v>9470</v>
      </c>
      <c r="J47" s="155">
        <f t="shared" si="10"/>
        <v>753.38106603023073</v>
      </c>
      <c r="K47" s="701">
        <v>53.7</v>
      </c>
      <c r="L47" s="124">
        <f t="shared" ref="L47:L57" si="13">(K47-25)*1000/52.4</f>
        <v>547.70992366412224</v>
      </c>
      <c r="M47" s="317">
        <f t="shared" si="7"/>
        <v>2037.0909896943529</v>
      </c>
      <c r="N47" s="66">
        <v>5</v>
      </c>
      <c r="O47" s="709" t="s">
        <v>27</v>
      </c>
      <c r="P47"/>
      <c r="Q47"/>
      <c r="R47"/>
      <c r="S47"/>
      <c r="T47"/>
      <c r="U47"/>
      <c r="V47"/>
      <c r="W47"/>
      <c r="X47"/>
      <c r="Y47"/>
    </row>
    <row r="48" spans="1:25" s="72" customFormat="1" ht="16.5" customHeight="1" x14ac:dyDescent="0.25">
      <c r="A48" s="358">
        <v>6</v>
      </c>
      <c r="B48" s="643" t="s">
        <v>165</v>
      </c>
      <c r="C48" s="20" t="s">
        <v>41</v>
      </c>
      <c r="D48" s="186" t="s">
        <v>5</v>
      </c>
      <c r="E48" s="711" t="s">
        <v>13</v>
      </c>
      <c r="F48" s="707" t="s">
        <v>459</v>
      </c>
      <c r="G48" s="136">
        <v>32.5</v>
      </c>
      <c r="H48" s="155">
        <f>((G48+12)*1000)/62.5</f>
        <v>712</v>
      </c>
      <c r="I48" s="707">
        <v>10120</v>
      </c>
      <c r="J48" s="155">
        <f>I48*1000/12570</f>
        <v>805.09148766905332</v>
      </c>
      <c r="K48" s="707">
        <v>50.5</v>
      </c>
      <c r="L48" s="124">
        <f>(K48-25)*1000/52.4</f>
        <v>486.64122137404581</v>
      </c>
      <c r="M48" s="317">
        <f t="shared" ref="M48:M58" si="14">H48+J48+L48</f>
        <v>2003.732709043099</v>
      </c>
      <c r="N48" s="700">
        <v>6</v>
      </c>
      <c r="O48" s="709" t="s">
        <v>404</v>
      </c>
      <c r="P48"/>
      <c r="Q48"/>
      <c r="R48"/>
      <c r="S48"/>
      <c r="T48"/>
      <c r="U48"/>
      <c r="V48"/>
      <c r="W48"/>
      <c r="X48"/>
      <c r="Y48"/>
    </row>
    <row r="49" spans="1:25" s="72" customFormat="1" ht="16.5" customHeight="1" x14ac:dyDescent="0.25">
      <c r="A49" s="358">
        <v>7</v>
      </c>
      <c r="B49" s="643" t="s">
        <v>174</v>
      </c>
      <c r="C49" s="20" t="s">
        <v>51</v>
      </c>
      <c r="D49" s="186" t="s">
        <v>5</v>
      </c>
      <c r="E49" s="711" t="s">
        <v>44</v>
      </c>
      <c r="F49" s="701" t="s">
        <v>263</v>
      </c>
      <c r="G49" s="136">
        <v>40</v>
      </c>
      <c r="H49" s="155">
        <f>((G49+12)*1000)/62.5</f>
        <v>832</v>
      </c>
      <c r="I49" s="707">
        <v>8090</v>
      </c>
      <c r="J49" s="155">
        <f>I49*1000/12570</f>
        <v>643.59586316626894</v>
      </c>
      <c r="K49" s="707">
        <v>50.6</v>
      </c>
      <c r="L49" s="124">
        <f>(K49-25)*1000/52.4</f>
        <v>488.5496183206107</v>
      </c>
      <c r="M49" s="317">
        <f t="shared" si="14"/>
        <v>1964.1454814868796</v>
      </c>
      <c r="N49" s="67">
        <v>7</v>
      </c>
      <c r="O49" s="708" t="s">
        <v>405</v>
      </c>
      <c r="P49"/>
      <c r="Q49"/>
      <c r="R49"/>
      <c r="S49"/>
      <c r="T49"/>
      <c r="U49"/>
      <c r="V49"/>
      <c r="W49"/>
      <c r="X49"/>
      <c r="Y49"/>
    </row>
    <row r="50" spans="1:25" s="72" customFormat="1" ht="16.5" customHeight="1" x14ac:dyDescent="0.25">
      <c r="A50" s="358">
        <v>8</v>
      </c>
      <c r="B50" s="9" t="s">
        <v>172</v>
      </c>
      <c r="C50" s="20" t="s">
        <v>101</v>
      </c>
      <c r="D50" s="20" t="s">
        <v>4</v>
      </c>
      <c r="E50" s="711" t="s">
        <v>26</v>
      </c>
      <c r="F50" s="701" t="s">
        <v>280</v>
      </c>
      <c r="G50" s="136">
        <v>31.5</v>
      </c>
      <c r="H50" s="155">
        <f>((G50+12)*1000)/62.5</f>
        <v>696</v>
      </c>
      <c r="I50" s="701">
        <v>8120</v>
      </c>
      <c r="J50" s="155">
        <f>I50*1000/12570</f>
        <v>645.98249801113764</v>
      </c>
      <c r="K50" s="701">
        <v>55.5</v>
      </c>
      <c r="L50" s="124">
        <f>(K50-25)*1000/52.4</f>
        <v>582.06106870229007</v>
      </c>
      <c r="M50" s="317">
        <f t="shared" si="14"/>
        <v>1924.0435667134275</v>
      </c>
      <c r="N50" s="67">
        <v>8</v>
      </c>
      <c r="O50" s="285" t="s">
        <v>27</v>
      </c>
      <c r="P50"/>
      <c r="Q50"/>
      <c r="R50"/>
      <c r="S50"/>
      <c r="T50"/>
      <c r="U50"/>
      <c r="V50"/>
      <c r="W50"/>
      <c r="X50"/>
      <c r="Y50"/>
    </row>
    <row r="51" spans="1:25" s="72" customFormat="1" ht="16.5" customHeight="1" x14ac:dyDescent="0.25">
      <c r="A51" s="358">
        <v>9</v>
      </c>
      <c r="B51" s="694" t="s">
        <v>171</v>
      </c>
      <c r="C51" s="240" t="s">
        <v>41</v>
      </c>
      <c r="D51" s="240" t="s">
        <v>5</v>
      </c>
      <c r="E51" s="712" t="s">
        <v>13</v>
      </c>
      <c r="F51" s="702" t="s">
        <v>292</v>
      </c>
      <c r="G51" s="347">
        <v>26.5</v>
      </c>
      <c r="H51" s="157">
        <f>((G51+12)*1000)/62.5</f>
        <v>616</v>
      </c>
      <c r="I51" s="705">
        <v>9540</v>
      </c>
      <c r="J51" s="157">
        <f>I51*1000/12570</f>
        <v>758.94988066825772</v>
      </c>
      <c r="K51" s="706">
        <v>52.1</v>
      </c>
      <c r="L51" s="128">
        <f>(K51-25)*1000/52.4</f>
        <v>517.17557251908397</v>
      </c>
      <c r="M51" s="317">
        <f t="shared" si="14"/>
        <v>1892.1254531873417</v>
      </c>
      <c r="N51" s="67">
        <v>9</v>
      </c>
      <c r="O51" s="708" t="s">
        <v>404</v>
      </c>
      <c r="P51"/>
      <c r="Q51"/>
      <c r="R51"/>
      <c r="S51"/>
      <c r="T51"/>
      <c r="U51"/>
      <c r="V51"/>
      <c r="W51"/>
      <c r="X51"/>
      <c r="Y51"/>
    </row>
    <row r="52" spans="1:25" s="72" customFormat="1" ht="19.5" customHeight="1" x14ac:dyDescent="0.25">
      <c r="A52" s="358">
        <v>10</v>
      </c>
      <c r="B52" s="29" t="s">
        <v>178</v>
      </c>
      <c r="C52" s="240" t="s">
        <v>42</v>
      </c>
      <c r="D52" s="240" t="s">
        <v>4</v>
      </c>
      <c r="E52" s="712" t="s">
        <v>115</v>
      </c>
      <c r="F52" s="703" t="s">
        <v>281</v>
      </c>
      <c r="G52" s="347">
        <v>33</v>
      </c>
      <c r="H52" s="157">
        <f t="shared" si="12"/>
        <v>720</v>
      </c>
      <c r="I52" s="701">
        <v>6430</v>
      </c>
      <c r="J52" s="157">
        <f t="shared" si="10"/>
        <v>511.5354017501989</v>
      </c>
      <c r="K52" s="703">
        <v>57.3</v>
      </c>
      <c r="L52" s="128">
        <f>(K52-25)*1000/52.4</f>
        <v>616.41221374045801</v>
      </c>
      <c r="M52" s="317">
        <f t="shared" si="14"/>
        <v>1847.947615490657</v>
      </c>
      <c r="N52" s="67">
        <v>10</v>
      </c>
      <c r="O52" s="710" t="s">
        <v>32</v>
      </c>
      <c r="P52"/>
      <c r="Q52"/>
      <c r="R52"/>
      <c r="S52"/>
      <c r="T52"/>
      <c r="U52"/>
      <c r="V52"/>
      <c r="W52"/>
      <c r="X52"/>
      <c r="Y52"/>
    </row>
    <row r="53" spans="1:25" s="72" customFormat="1" ht="16.5" customHeight="1" x14ac:dyDescent="0.25">
      <c r="A53" s="358">
        <v>11</v>
      </c>
      <c r="B53" s="9" t="s">
        <v>166</v>
      </c>
      <c r="C53" s="20" t="s">
        <v>43</v>
      </c>
      <c r="D53" s="20" t="s">
        <v>4</v>
      </c>
      <c r="E53" s="711" t="s">
        <v>49</v>
      </c>
      <c r="F53" s="701" t="s">
        <v>282</v>
      </c>
      <c r="G53" s="136">
        <v>31</v>
      </c>
      <c r="H53" s="155">
        <f t="shared" si="12"/>
        <v>688</v>
      </c>
      <c r="I53" s="701">
        <v>8150</v>
      </c>
      <c r="J53" s="155">
        <f t="shared" si="10"/>
        <v>648.36913285600633</v>
      </c>
      <c r="K53" s="701">
        <v>51.1</v>
      </c>
      <c r="L53" s="124">
        <f t="shared" si="13"/>
        <v>498.09160305343511</v>
      </c>
      <c r="M53" s="317">
        <f t="shared" si="14"/>
        <v>1834.4607359094414</v>
      </c>
      <c r="N53" s="67">
        <v>11</v>
      </c>
      <c r="O53" s="285" t="s">
        <v>283</v>
      </c>
      <c r="P53"/>
      <c r="Q53"/>
      <c r="R53"/>
      <c r="S53"/>
      <c r="T53"/>
      <c r="U53"/>
      <c r="V53"/>
      <c r="W53"/>
      <c r="X53"/>
      <c r="Y53"/>
    </row>
    <row r="54" spans="1:25" s="72" customFormat="1" ht="16.5" customHeight="1" x14ac:dyDescent="0.25">
      <c r="A54" s="358">
        <v>12</v>
      </c>
      <c r="B54" s="359" t="s">
        <v>169</v>
      </c>
      <c r="C54" s="360" t="s">
        <v>101</v>
      </c>
      <c r="D54" s="360" t="s">
        <v>4</v>
      </c>
      <c r="E54" s="713" t="s">
        <v>15</v>
      </c>
      <c r="F54" s="704" t="s">
        <v>274</v>
      </c>
      <c r="G54" s="361">
        <v>28</v>
      </c>
      <c r="H54" s="362">
        <f t="shared" si="12"/>
        <v>640</v>
      </c>
      <c r="I54" s="701">
        <v>7290</v>
      </c>
      <c r="J54" s="362">
        <f t="shared" si="10"/>
        <v>579.95226730310264</v>
      </c>
      <c r="K54" s="704">
        <v>55.8</v>
      </c>
      <c r="L54" s="125">
        <f t="shared" si="13"/>
        <v>587.78625954198469</v>
      </c>
      <c r="M54" s="317">
        <f t="shared" si="14"/>
        <v>1807.7385268450873</v>
      </c>
      <c r="N54" s="67">
        <v>12</v>
      </c>
      <c r="O54" s="285" t="s">
        <v>129</v>
      </c>
      <c r="P54"/>
      <c r="Q54"/>
      <c r="R54"/>
      <c r="S54"/>
      <c r="T54"/>
      <c r="U54"/>
      <c r="V54"/>
      <c r="W54"/>
      <c r="X54"/>
      <c r="Y54"/>
    </row>
    <row r="55" spans="1:25" s="72" customFormat="1" ht="16.5" customHeight="1" x14ac:dyDescent="0.25">
      <c r="A55" s="358">
        <v>13</v>
      </c>
      <c r="B55" s="9" t="s">
        <v>177</v>
      </c>
      <c r="C55" s="20" t="s">
        <v>101</v>
      </c>
      <c r="D55" s="20" t="s">
        <v>4</v>
      </c>
      <c r="E55" s="711" t="s">
        <v>12</v>
      </c>
      <c r="F55" s="701" t="s">
        <v>284</v>
      </c>
      <c r="G55" s="136">
        <v>29.5</v>
      </c>
      <c r="H55" s="155">
        <f t="shared" si="12"/>
        <v>664</v>
      </c>
      <c r="I55" s="701">
        <v>7130</v>
      </c>
      <c r="J55" s="155">
        <f t="shared" si="10"/>
        <v>567.22354813046934</v>
      </c>
      <c r="K55" s="701">
        <v>53.7</v>
      </c>
      <c r="L55" s="124">
        <f t="shared" si="13"/>
        <v>547.70992366412224</v>
      </c>
      <c r="M55" s="317">
        <f t="shared" si="14"/>
        <v>1778.9334717945915</v>
      </c>
      <c r="N55" s="67">
        <v>13</v>
      </c>
      <c r="O55" s="285" t="s">
        <v>111</v>
      </c>
      <c r="P55"/>
      <c r="Q55"/>
      <c r="R55"/>
      <c r="S55"/>
      <c r="T55"/>
      <c r="U55"/>
      <c r="V55"/>
      <c r="W55"/>
      <c r="X55"/>
      <c r="Y55"/>
    </row>
    <row r="56" spans="1:25" s="72" customFormat="1" ht="16.5" customHeight="1" thickBot="1" x14ac:dyDescent="0.3">
      <c r="A56" s="358">
        <v>13</v>
      </c>
      <c r="B56" s="9" t="s">
        <v>159</v>
      </c>
      <c r="C56" s="22">
        <v>2007</v>
      </c>
      <c r="D56" s="571" t="s">
        <v>4</v>
      </c>
      <c r="E56" s="715" t="s">
        <v>9</v>
      </c>
      <c r="F56" s="22" t="s">
        <v>275</v>
      </c>
      <c r="G56" s="136">
        <v>25.5</v>
      </c>
      <c r="H56" s="124">
        <f>((G56+12)*1000)/62.5</f>
        <v>600</v>
      </c>
      <c r="I56" s="944">
        <v>7370</v>
      </c>
      <c r="J56" s="124">
        <f>I56*1000/12570</f>
        <v>586.31662688941924</v>
      </c>
      <c r="K56" s="945">
        <v>45.8</v>
      </c>
      <c r="L56" s="128">
        <f>(K56-25)*1000/52.4</f>
        <v>396.94656488549612</v>
      </c>
      <c r="M56" s="317">
        <f t="shared" si="14"/>
        <v>1583.2631917749154</v>
      </c>
      <c r="N56" s="67">
        <v>14</v>
      </c>
      <c r="O56" s="412" t="s">
        <v>103</v>
      </c>
      <c r="P56"/>
      <c r="Q56"/>
      <c r="R56"/>
      <c r="S56"/>
      <c r="T56"/>
      <c r="U56"/>
      <c r="V56"/>
      <c r="W56"/>
      <c r="X56"/>
      <c r="Y56"/>
    </row>
    <row r="57" spans="1:25" s="72" customFormat="1" ht="16.5" customHeight="1" thickTop="1" thickBot="1" x14ac:dyDescent="0.3">
      <c r="A57" s="358">
        <v>14</v>
      </c>
      <c r="B57" s="29" t="s">
        <v>158</v>
      </c>
      <c r="C57" s="48">
        <v>2011</v>
      </c>
      <c r="D57" s="363" t="s">
        <v>5</v>
      </c>
      <c r="E57" s="714" t="s">
        <v>9</v>
      </c>
      <c r="F57" s="37" t="s">
        <v>534</v>
      </c>
      <c r="G57" s="947">
        <v>26</v>
      </c>
      <c r="H57" s="128">
        <f t="shared" si="12"/>
        <v>608</v>
      </c>
      <c r="I57" s="364">
        <v>7070</v>
      </c>
      <c r="J57" s="128">
        <f t="shared" si="10"/>
        <v>562.45027844073195</v>
      </c>
      <c r="K57" s="37">
        <v>38.5</v>
      </c>
      <c r="L57" s="128">
        <f t="shared" si="13"/>
        <v>257.63358778625957</v>
      </c>
      <c r="M57" s="317">
        <f t="shared" si="14"/>
        <v>1428.0838662269914</v>
      </c>
      <c r="N57" s="67">
        <v>15</v>
      </c>
      <c r="O57" s="412" t="s">
        <v>103</v>
      </c>
      <c r="P57"/>
      <c r="Q57"/>
      <c r="R57"/>
      <c r="S57"/>
      <c r="T57"/>
      <c r="U57"/>
      <c r="V57"/>
      <c r="W57"/>
      <c r="X57"/>
      <c r="Y57"/>
    </row>
    <row r="58" spans="1:25" s="72" customFormat="1" ht="16.5" customHeight="1" thickTop="1" x14ac:dyDescent="0.25">
      <c r="A58" s="358">
        <v>15</v>
      </c>
      <c r="B58" s="9" t="s">
        <v>200</v>
      </c>
      <c r="C58" s="571">
        <v>2011</v>
      </c>
      <c r="D58" s="23" t="s">
        <v>5</v>
      </c>
      <c r="E58" s="117" t="s">
        <v>9</v>
      </c>
      <c r="F58" s="946" t="s">
        <v>529</v>
      </c>
      <c r="G58" s="136">
        <v>22.5</v>
      </c>
      <c r="H58" s="350">
        <f>((G58+12)*1000)/62.5</f>
        <v>552</v>
      </c>
      <c r="I58" s="903">
        <v>3790</v>
      </c>
      <c r="J58" s="124">
        <f>I58*1000/12570</f>
        <v>301.51153540175022</v>
      </c>
      <c r="K58" s="945">
        <v>36.9</v>
      </c>
      <c r="L58" s="128">
        <f>(K58-25)*1000/52.4</f>
        <v>227.09923664122135</v>
      </c>
      <c r="M58" s="317">
        <f t="shared" si="14"/>
        <v>1080.6107720429716</v>
      </c>
      <c r="N58" s="67">
        <v>16</v>
      </c>
      <c r="O58" s="412" t="s">
        <v>103</v>
      </c>
      <c r="P58"/>
      <c r="Q58"/>
      <c r="R58"/>
      <c r="S58"/>
      <c r="T58"/>
      <c r="U58"/>
      <c r="V58"/>
      <c r="W58"/>
      <c r="X58"/>
      <c r="Y58"/>
    </row>
    <row r="59" spans="1:25" s="72" customFormat="1" ht="16.5" customHeight="1" x14ac:dyDescent="0.25">
      <c r="P59"/>
      <c r="Q59"/>
      <c r="R59"/>
      <c r="S59"/>
      <c r="T59"/>
      <c r="U59"/>
      <c r="V59"/>
      <c r="W59"/>
      <c r="X59"/>
      <c r="Y59"/>
    </row>
    <row r="60" spans="1:25" s="72" customFormat="1" ht="16.5" customHeight="1" x14ac:dyDescent="0.25">
      <c r="A60" s="1049" t="s">
        <v>107</v>
      </c>
      <c r="B60" s="1049"/>
      <c r="C60" s="1049"/>
      <c r="D60" s="1049"/>
      <c r="E60" s="1049"/>
      <c r="F60" s="1049"/>
      <c r="G60" s="1049"/>
      <c r="H60" s="1049"/>
      <c r="I60" s="1049"/>
      <c r="J60" s="1049"/>
      <c r="K60" s="1049"/>
      <c r="L60" s="1049"/>
      <c r="M60" s="81"/>
      <c r="N60" s="81"/>
      <c r="O60" s="81"/>
      <c r="P60"/>
      <c r="Q60"/>
      <c r="R60"/>
      <c r="S60"/>
      <c r="T60"/>
      <c r="U60"/>
      <c r="V60"/>
      <c r="W60"/>
      <c r="X60"/>
      <c r="Y60"/>
    </row>
    <row r="61" spans="1:25" s="79" customFormat="1" ht="15.75" customHeight="1" x14ac:dyDescent="0.25">
      <c r="A61" s="1080" t="s">
        <v>108</v>
      </c>
      <c r="B61" s="1080"/>
      <c r="C61" s="1080"/>
      <c r="D61" s="1080"/>
      <c r="E61" s="1080"/>
      <c r="F61" s="1080"/>
      <c r="G61" s="1080"/>
      <c r="H61" s="1080"/>
      <c r="I61" s="1080"/>
      <c r="J61" s="1080"/>
      <c r="K61" s="1080"/>
      <c r="L61" s="1080"/>
      <c r="M61" s="1080"/>
      <c r="N61" s="1080"/>
      <c r="O61" s="1080"/>
      <c r="P61"/>
      <c r="Q61"/>
      <c r="R61"/>
      <c r="S61"/>
      <c r="T61"/>
      <c r="U61"/>
      <c r="V61"/>
      <c r="W61"/>
      <c r="X61"/>
      <c r="Y61"/>
    </row>
    <row r="62" spans="1:25" s="79" customFormat="1" ht="15.75" customHeight="1" x14ac:dyDescent="0.25">
      <c r="A62" s="70" t="s">
        <v>109</v>
      </c>
      <c r="B62" s="101"/>
      <c r="C62" s="70"/>
      <c r="D62" s="366"/>
      <c r="E62" s="366"/>
      <c r="F62" s="366"/>
      <c r="G62" s="367"/>
      <c r="H62" s="366"/>
      <c r="I62" s="368"/>
      <c r="J62" s="149" t="s">
        <v>103</v>
      </c>
      <c r="K62" s="150" t="s">
        <v>119</v>
      </c>
      <c r="L62" s="151"/>
      <c r="M62" s="151"/>
      <c r="N62" s="101"/>
      <c r="O62" s="367"/>
      <c r="P62"/>
      <c r="Q62"/>
      <c r="R62"/>
      <c r="S62"/>
      <c r="T62"/>
      <c r="U62"/>
      <c r="V62"/>
      <c r="W62"/>
      <c r="X62"/>
      <c r="Y62"/>
    </row>
    <row r="63" spans="1:25" s="79" customFormat="1" ht="15.75" customHeight="1" x14ac:dyDescent="0.2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369"/>
      <c r="O63" s="370"/>
      <c r="P63"/>
      <c r="Q63"/>
      <c r="R63"/>
      <c r="S63"/>
      <c r="T63"/>
      <c r="U63"/>
      <c r="V63"/>
      <c r="W63"/>
      <c r="X63"/>
      <c r="Y63"/>
    </row>
    <row r="64" spans="1:25" s="79" customFormat="1" ht="15.75" customHeight="1" x14ac:dyDescent="0.25">
      <c r="A64" s="82" t="s">
        <v>276</v>
      </c>
      <c r="B64" s="101"/>
      <c r="C64" s="101"/>
      <c r="D64" s="101"/>
      <c r="E64" s="101"/>
      <c r="F64" s="101"/>
      <c r="G64" s="101"/>
      <c r="H64" s="366"/>
      <c r="I64" s="368"/>
      <c r="J64" s="366"/>
      <c r="K64" s="369"/>
      <c r="L64" s="369"/>
      <c r="M64" s="369"/>
      <c r="N64" s="369"/>
      <c r="O64" s="370"/>
      <c r="P64"/>
      <c r="Q64"/>
      <c r="R64"/>
      <c r="S64"/>
      <c r="T64"/>
      <c r="U64"/>
      <c r="V64"/>
      <c r="W64"/>
      <c r="X64"/>
      <c r="Y64"/>
    </row>
    <row r="65" spans="1:25" s="79" customFormat="1" ht="15.75" customHeight="1" x14ac:dyDescent="0.25">
      <c r="A65" s="369"/>
      <c r="B65" s="101"/>
      <c r="C65" s="101"/>
      <c r="D65" s="101"/>
      <c r="E65" s="101"/>
      <c r="F65" s="101"/>
      <c r="G65" s="101"/>
      <c r="H65" s="101"/>
      <c r="I65" s="101"/>
      <c r="J65" s="101"/>
      <c r="K65" s="369"/>
      <c r="L65" s="369"/>
      <c r="M65" s="369"/>
      <c r="N65" s="369"/>
      <c r="O65" s="365"/>
      <c r="P65"/>
      <c r="Q65"/>
      <c r="R65"/>
      <c r="S65"/>
      <c r="T65"/>
      <c r="U65"/>
      <c r="V65"/>
      <c r="W65"/>
      <c r="X65"/>
      <c r="Y65"/>
    </row>
    <row r="66" spans="1:25" s="79" customFormat="1" ht="15.75" customHeight="1" x14ac:dyDescent="0.25">
      <c r="A66" s="61"/>
      <c r="B66" s="70" t="s">
        <v>285</v>
      </c>
      <c r="C66" s="70"/>
      <c r="D66" s="366"/>
      <c r="E66" s="366"/>
      <c r="F66" s="366"/>
      <c r="G66" s="367"/>
      <c r="H66" s="366"/>
      <c r="I66" s="368"/>
      <c r="J66" s="366"/>
      <c r="K66" s="366"/>
      <c r="L66" s="366"/>
      <c r="M66" s="101"/>
      <c r="N66" s="71"/>
      <c r="O66" s="355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 s="318" t="s">
        <v>286</v>
      </c>
      <c r="B67" s="371" t="s">
        <v>163</v>
      </c>
      <c r="C67" s="318" t="s">
        <v>34</v>
      </c>
      <c r="D67" s="372" t="s">
        <v>136</v>
      </c>
      <c r="E67" s="318" t="s">
        <v>115</v>
      </c>
      <c r="F67" s="319" t="s">
        <v>277</v>
      </c>
      <c r="G67" s="136">
        <v>32.5</v>
      </c>
      <c r="H67" s="317">
        <f>((G67+12)*1000)/62.5</f>
        <v>712</v>
      </c>
      <c r="I67" s="373">
        <v>9840</v>
      </c>
      <c r="J67" s="155">
        <f>I67*1000/12570</f>
        <v>782.81622911694512</v>
      </c>
      <c r="K67" s="319">
        <v>56</v>
      </c>
      <c r="L67" s="155">
        <f>(K67-25)*1000/52.4</f>
        <v>591.60305343511448</v>
      </c>
      <c r="M67" s="319">
        <v>2086.42</v>
      </c>
      <c r="N67" s="374"/>
      <c r="O67" s="321" t="s">
        <v>85</v>
      </c>
      <c r="P67"/>
      <c r="R67"/>
      <c r="S67"/>
      <c r="T67"/>
      <c r="U67"/>
      <c r="V67"/>
      <c r="W67"/>
      <c r="X67"/>
      <c r="Y67"/>
    </row>
    <row r="68" spans="1:25" ht="15.75" customHeight="1" x14ac:dyDescent="0.25">
      <c r="A68" s="463"/>
      <c r="B68" s="464"/>
      <c r="C68" s="463"/>
      <c r="D68" s="465"/>
      <c r="E68" s="463"/>
      <c r="F68" s="375"/>
      <c r="G68" s="466"/>
      <c r="H68" s="467"/>
      <c r="I68" s="468"/>
      <c r="J68" s="376"/>
      <c r="K68" s="375"/>
      <c r="L68" s="376"/>
      <c r="M68" s="375"/>
      <c r="N68" s="81"/>
      <c r="O68" s="377"/>
      <c r="P68"/>
      <c r="R68"/>
      <c r="S68"/>
      <c r="T68"/>
      <c r="U68"/>
      <c r="V68"/>
      <c r="W68"/>
      <c r="X68"/>
      <c r="Y68"/>
    </row>
    <row r="69" spans="1:25" ht="15.75" customHeight="1" x14ac:dyDescent="0.25">
      <c r="A69" s="463"/>
      <c r="B69" s="464"/>
      <c r="C69" s="463"/>
      <c r="D69" s="465"/>
      <c r="E69" s="463"/>
      <c r="F69" s="375"/>
      <c r="G69" s="466"/>
      <c r="H69" s="467"/>
      <c r="I69" s="468"/>
      <c r="J69" s="376"/>
      <c r="K69" s="375"/>
      <c r="L69" s="376"/>
      <c r="M69" s="375"/>
      <c r="N69" s="81"/>
      <c r="O69" s="377"/>
      <c r="P69"/>
      <c r="R69"/>
      <c r="S69"/>
      <c r="T69"/>
      <c r="U69"/>
      <c r="V69"/>
      <c r="W69"/>
      <c r="X69"/>
      <c r="Y69"/>
    </row>
    <row r="70" spans="1:25" ht="15.75" customHeight="1" x14ac:dyDescent="0.25">
      <c r="A70" s="463"/>
      <c r="B70" s="464"/>
      <c r="C70" s="463"/>
      <c r="D70" s="465"/>
      <c r="E70" s="463"/>
      <c r="F70" s="375"/>
      <c r="G70" s="466"/>
      <c r="H70" s="467"/>
      <c r="I70" s="468"/>
      <c r="J70" s="376"/>
      <c r="K70" s="375"/>
      <c r="L70" s="376"/>
      <c r="M70" s="375"/>
      <c r="N70" s="81"/>
      <c r="O70" s="377"/>
      <c r="P70"/>
      <c r="R70"/>
      <c r="S70"/>
      <c r="T70"/>
      <c r="U70"/>
      <c r="V70"/>
      <c r="W70"/>
      <c r="X70"/>
      <c r="Y70"/>
    </row>
    <row r="71" spans="1:25" ht="15.75" customHeight="1" x14ac:dyDescent="0.25">
      <c r="A71" s="999" t="s">
        <v>18</v>
      </c>
      <c r="B71" s="999"/>
      <c r="C71" s="999"/>
      <c r="D71" s="999"/>
      <c r="E71" s="999"/>
      <c r="F71" s="999"/>
      <c r="G71" s="999"/>
      <c r="H71" s="999"/>
      <c r="I71" s="999"/>
      <c r="J71" s="999"/>
      <c r="K71" s="999"/>
      <c r="L71" s="999"/>
      <c r="M71" s="999"/>
      <c r="N71" s="999"/>
      <c r="O71" s="999"/>
      <c r="P71" s="218"/>
      <c r="T71" s="221"/>
      <c r="U71" s="220"/>
      <c r="V71" s="220"/>
      <c r="W71" s="152"/>
      <c r="X71" s="95"/>
    </row>
    <row r="72" spans="1:25" x14ac:dyDescent="0.25">
      <c r="A72" s="999" t="s">
        <v>532</v>
      </c>
      <c r="B72" s="999"/>
      <c r="C72" s="999"/>
      <c r="D72" s="999"/>
      <c r="E72" s="999"/>
      <c r="F72" s="999"/>
      <c r="G72" s="999"/>
      <c r="H72" s="999"/>
      <c r="I72" s="999"/>
      <c r="J72" s="999"/>
      <c r="K72" s="999"/>
      <c r="L72" s="999"/>
      <c r="M72" s="999"/>
      <c r="N72" s="999"/>
      <c r="O72" s="999"/>
      <c r="P72" s="218"/>
      <c r="T72" s="221"/>
      <c r="U72" s="220"/>
      <c r="V72" s="220"/>
      <c r="W72" s="152"/>
      <c r="X72" s="95"/>
    </row>
    <row r="73" spans="1:25" x14ac:dyDescent="0.25">
      <c r="A73" s="999" t="s">
        <v>69</v>
      </c>
      <c r="B73" s="999"/>
      <c r="C73" s="999"/>
      <c r="D73" s="999"/>
      <c r="E73" s="999"/>
      <c r="F73" s="999"/>
      <c r="G73" s="999"/>
      <c r="H73" s="999"/>
      <c r="I73" s="999"/>
      <c r="J73" s="999"/>
      <c r="K73" s="999"/>
      <c r="L73" s="999"/>
      <c r="M73" s="999"/>
      <c r="N73" s="999"/>
      <c r="O73" s="999"/>
      <c r="P73" s="218"/>
      <c r="T73" s="221"/>
      <c r="U73" s="220"/>
      <c r="V73" s="220"/>
      <c r="W73" s="152"/>
      <c r="X73" s="95"/>
    </row>
    <row r="74" spans="1:25" ht="15" customHeight="1" x14ac:dyDescent="0.25">
      <c r="A74" s="70"/>
      <c r="B74" s="153"/>
      <c r="C74" s="83"/>
      <c r="D74" s="84"/>
      <c r="E74" s="84"/>
      <c r="F74" s="60"/>
      <c r="G74" s="85"/>
      <c r="H74" s="83" t="s">
        <v>287</v>
      </c>
      <c r="I74" s="154"/>
      <c r="J74" s="83"/>
      <c r="K74" s="83"/>
      <c r="L74" s="83"/>
      <c r="M74" s="83"/>
      <c r="N74" s="86"/>
      <c r="O74" s="172"/>
      <c r="P74" s="218"/>
      <c r="T74" s="221"/>
      <c r="U74" s="220"/>
      <c r="V74" s="220"/>
      <c r="W74" s="152"/>
      <c r="X74" s="95"/>
    </row>
    <row r="75" spans="1:25" ht="15" customHeight="1" x14ac:dyDescent="0.25">
      <c r="A75" s="1081" t="s">
        <v>287</v>
      </c>
      <c r="B75" s="1082"/>
      <c r="C75" s="1074" t="s">
        <v>70</v>
      </c>
      <c r="D75" s="1084" t="s">
        <v>71</v>
      </c>
      <c r="E75" s="1084" t="s">
        <v>17</v>
      </c>
      <c r="F75" s="1081" t="s">
        <v>72</v>
      </c>
      <c r="G75" s="1087"/>
      <c r="H75" s="1088"/>
      <c r="I75" s="1090" t="s">
        <v>73</v>
      </c>
      <c r="J75" s="1101"/>
      <c r="K75" s="1090" t="s">
        <v>74</v>
      </c>
      <c r="L75" s="1101"/>
      <c r="M75" s="1095" t="s">
        <v>75</v>
      </c>
      <c r="N75" s="1098" t="s">
        <v>76</v>
      </c>
      <c r="O75" s="1092" t="s">
        <v>77</v>
      </c>
      <c r="P75" s="218"/>
      <c r="R75" s="378"/>
      <c r="T75" s="221"/>
      <c r="U75" s="220"/>
      <c r="V75" s="220"/>
      <c r="W75" s="152"/>
      <c r="X75" s="95"/>
    </row>
    <row r="76" spans="1:25" ht="15" customHeight="1" x14ac:dyDescent="0.25">
      <c r="A76" s="1072" t="s">
        <v>20</v>
      </c>
      <c r="B76" s="1074" t="s">
        <v>21</v>
      </c>
      <c r="C76" s="1083"/>
      <c r="D76" s="1085"/>
      <c r="E76" s="1085"/>
      <c r="F76" s="1076" t="s">
        <v>78</v>
      </c>
      <c r="G76" s="1078" t="s">
        <v>79</v>
      </c>
      <c r="H76" s="75" t="s">
        <v>68</v>
      </c>
      <c r="I76" s="215" t="s">
        <v>123</v>
      </c>
      <c r="J76" s="75" t="s">
        <v>68</v>
      </c>
      <c r="K76" s="379" t="s">
        <v>121</v>
      </c>
      <c r="L76" s="75" t="s">
        <v>68</v>
      </c>
      <c r="M76" s="1102"/>
      <c r="N76" s="1099"/>
      <c r="O76" s="1093"/>
      <c r="P76" s="218"/>
      <c r="T76" s="221"/>
      <c r="U76" s="220"/>
      <c r="V76" s="220"/>
      <c r="W76" s="152"/>
      <c r="X76" s="95"/>
    </row>
    <row r="77" spans="1:25" ht="21" customHeight="1" x14ac:dyDescent="0.25">
      <c r="A77" s="1073"/>
      <c r="B77" s="1075"/>
      <c r="C77" s="1075"/>
      <c r="D77" s="1086"/>
      <c r="E77" s="1086"/>
      <c r="F77" s="1077"/>
      <c r="G77" s="1079"/>
      <c r="H77" s="380" t="s">
        <v>124</v>
      </c>
      <c r="I77" s="381" t="s">
        <v>125</v>
      </c>
      <c r="J77" s="380" t="s">
        <v>124</v>
      </c>
      <c r="K77" s="382" t="s">
        <v>122</v>
      </c>
      <c r="L77" s="380" t="s">
        <v>124</v>
      </c>
      <c r="M77" s="1103"/>
      <c r="N77" s="1100"/>
      <c r="O77" s="1094"/>
      <c r="P77" s="218"/>
      <c r="T77" s="221"/>
      <c r="U77" s="220"/>
      <c r="V77" s="220"/>
      <c r="W77" s="152"/>
      <c r="X77" s="95"/>
    </row>
    <row r="78" spans="1:25" ht="15" customHeight="1" x14ac:dyDescent="0.25">
      <c r="A78" s="383">
        <v>1</v>
      </c>
      <c r="B78" s="384" t="s">
        <v>165</v>
      </c>
      <c r="C78" s="384" t="s">
        <v>41</v>
      </c>
      <c r="D78" s="384" t="s">
        <v>5</v>
      </c>
      <c r="E78" s="384" t="s">
        <v>13</v>
      </c>
      <c r="F78" s="316" t="s">
        <v>460</v>
      </c>
      <c r="G78" s="385">
        <v>47</v>
      </c>
      <c r="H78" s="124">
        <f>((G78)*1000)/55</f>
        <v>854.5454545454545</v>
      </c>
      <c r="I78" s="386">
        <v>9710</v>
      </c>
      <c r="J78" s="548">
        <f>I78*1000/12050</f>
        <v>805.80912863070535</v>
      </c>
      <c r="K78" s="388">
        <v>50.1</v>
      </c>
      <c r="L78" s="548">
        <f>(K78-20)*1000/39.1</f>
        <v>769.82097186700764</v>
      </c>
      <c r="M78" s="389">
        <f t="shared" ref="M78:M90" si="15">SUM(H78,J78,L78)</f>
        <v>2430.1755550431676</v>
      </c>
      <c r="N78" s="145">
        <v>1</v>
      </c>
      <c r="O78" s="592" t="s">
        <v>404</v>
      </c>
      <c r="P78" s="455"/>
      <c r="R78" s="60"/>
      <c r="T78" s="221"/>
      <c r="U78" s="220"/>
      <c r="V78" s="220"/>
      <c r="W78" s="152"/>
      <c r="X78" s="95"/>
    </row>
    <row r="79" spans="1:25" ht="15" customHeight="1" x14ac:dyDescent="0.25">
      <c r="A79" s="383">
        <v>2</v>
      </c>
      <c r="B79" s="384" t="s">
        <v>174</v>
      </c>
      <c r="C79" s="384" t="s">
        <v>51</v>
      </c>
      <c r="D79" s="384" t="s">
        <v>5</v>
      </c>
      <c r="E79" s="384" t="s">
        <v>44</v>
      </c>
      <c r="F79" s="316" t="s">
        <v>263</v>
      </c>
      <c r="G79" s="385">
        <v>52</v>
      </c>
      <c r="H79" s="124">
        <f t="shared" ref="H79:H89" si="16">((G79)*1000)/55</f>
        <v>945.4545454545455</v>
      </c>
      <c r="I79" s="386">
        <v>8090</v>
      </c>
      <c r="J79" s="548">
        <f t="shared" ref="J79:J84" si="17">I79*1000/12050</f>
        <v>671.36929460580916</v>
      </c>
      <c r="K79" s="388">
        <v>50.6</v>
      </c>
      <c r="L79" s="548">
        <f t="shared" ref="L79:L90" si="18">(K79-20)*1000/39.1</f>
        <v>782.60869565217388</v>
      </c>
      <c r="M79" s="389">
        <f t="shared" si="15"/>
        <v>2399.4325357125285</v>
      </c>
      <c r="N79" s="76">
        <v>2</v>
      </c>
      <c r="O79" s="640" t="s">
        <v>405</v>
      </c>
      <c r="P79" s="455"/>
      <c r="T79" s="221"/>
      <c r="U79" s="220"/>
      <c r="V79" s="220"/>
      <c r="W79" s="152"/>
      <c r="X79" s="95"/>
    </row>
    <row r="80" spans="1:25" ht="15" customHeight="1" x14ac:dyDescent="0.25">
      <c r="A80" s="383">
        <v>3</v>
      </c>
      <c r="B80" s="384" t="s">
        <v>171</v>
      </c>
      <c r="C80" s="384" t="s">
        <v>41</v>
      </c>
      <c r="D80" s="384" t="s">
        <v>5</v>
      </c>
      <c r="E80" s="384" t="s">
        <v>13</v>
      </c>
      <c r="F80" s="384" t="s">
        <v>292</v>
      </c>
      <c r="G80" s="385">
        <v>38.5</v>
      </c>
      <c r="H80" s="124">
        <f t="shared" si="16"/>
        <v>700</v>
      </c>
      <c r="I80" s="386">
        <v>9540</v>
      </c>
      <c r="J80" s="548">
        <f t="shared" si="17"/>
        <v>791.70124481327798</v>
      </c>
      <c r="K80" s="388">
        <v>52.1</v>
      </c>
      <c r="L80" s="548">
        <f>(K80-20)*1000/39.1</f>
        <v>820.97186700767259</v>
      </c>
      <c r="M80" s="389">
        <f t="shared" si="15"/>
        <v>2312.6731118209505</v>
      </c>
      <c r="N80" s="77">
        <v>3</v>
      </c>
      <c r="O80" s="592" t="s">
        <v>404</v>
      </c>
      <c r="P80" s="455"/>
      <c r="R80"/>
      <c r="T80" s="221"/>
      <c r="U80" s="220"/>
      <c r="V80" s="220"/>
      <c r="W80" s="152"/>
      <c r="X80" s="95"/>
    </row>
    <row r="81" spans="1:25" ht="15" customHeight="1" x14ac:dyDescent="0.25">
      <c r="A81" s="383">
        <v>4</v>
      </c>
      <c r="B81" s="384" t="s">
        <v>184</v>
      </c>
      <c r="C81" s="384" t="s">
        <v>41</v>
      </c>
      <c r="D81" s="384" t="s">
        <v>5</v>
      </c>
      <c r="E81" s="384" t="s">
        <v>15</v>
      </c>
      <c r="F81" s="384" t="s">
        <v>277</v>
      </c>
      <c r="G81" s="385">
        <v>44.5</v>
      </c>
      <c r="H81" s="124">
        <f t="shared" si="16"/>
        <v>809.09090909090912</v>
      </c>
      <c r="I81" s="386">
        <v>6120</v>
      </c>
      <c r="J81" s="548">
        <f t="shared" si="17"/>
        <v>507.88381742738591</v>
      </c>
      <c r="K81" s="388">
        <v>47.5</v>
      </c>
      <c r="L81" s="548">
        <f t="shared" si="18"/>
        <v>703.32480818414319</v>
      </c>
      <c r="M81" s="389">
        <f t="shared" si="15"/>
        <v>2020.2995347024382</v>
      </c>
      <c r="N81" s="65">
        <v>4</v>
      </c>
      <c r="O81" s="384" t="s">
        <v>185</v>
      </c>
      <c r="P81" s="455"/>
      <c r="R81" s="50"/>
      <c r="T81" s="221"/>
      <c r="U81" s="220"/>
      <c r="V81" s="220"/>
      <c r="W81" s="152"/>
      <c r="X81" s="95"/>
    </row>
    <row r="82" spans="1:25" s="72" customFormat="1" ht="15" customHeight="1" x14ac:dyDescent="0.25">
      <c r="A82" s="383">
        <v>5</v>
      </c>
      <c r="B82" s="384" t="s">
        <v>187</v>
      </c>
      <c r="C82" s="384" t="s">
        <v>51</v>
      </c>
      <c r="D82" s="384" t="s">
        <v>5</v>
      </c>
      <c r="E82" s="384" t="s">
        <v>11</v>
      </c>
      <c r="F82" s="384" t="s">
        <v>288</v>
      </c>
      <c r="G82" s="385">
        <v>44</v>
      </c>
      <c r="H82" s="124">
        <f t="shared" si="16"/>
        <v>800</v>
      </c>
      <c r="I82" s="386">
        <v>4450</v>
      </c>
      <c r="J82" s="548">
        <f t="shared" si="17"/>
        <v>369.29460580912865</v>
      </c>
      <c r="K82" s="388">
        <v>42.8</v>
      </c>
      <c r="L82" s="548">
        <f>(K82-I798)*1000/39.1</f>
        <v>1094.6291560102302</v>
      </c>
      <c r="M82" s="389">
        <f t="shared" si="15"/>
        <v>2263.9237618193588</v>
      </c>
      <c r="N82" s="66">
        <v>5</v>
      </c>
      <c r="O82" s="384" t="s">
        <v>32</v>
      </c>
      <c r="P82" s="455"/>
      <c r="R82"/>
      <c r="S82" s="220"/>
      <c r="T82" s="221"/>
      <c r="U82" s="220"/>
      <c r="V82" s="220"/>
      <c r="W82" s="152"/>
      <c r="X82" s="95"/>
      <c r="Y82" s="212"/>
    </row>
    <row r="83" spans="1:25" s="72" customFormat="1" ht="14.25" customHeight="1" x14ac:dyDescent="0.25">
      <c r="A83" s="383">
        <v>6</v>
      </c>
      <c r="B83" s="390" t="s">
        <v>158</v>
      </c>
      <c r="C83" s="327">
        <v>2011</v>
      </c>
      <c r="D83" s="391" t="s">
        <v>5</v>
      </c>
      <c r="E83" s="327" t="s">
        <v>9</v>
      </c>
      <c r="F83" s="392" t="s">
        <v>273</v>
      </c>
      <c r="G83" s="393">
        <v>38</v>
      </c>
      <c r="H83" s="124">
        <f t="shared" si="16"/>
        <v>690.90909090909088</v>
      </c>
      <c r="I83" s="394">
        <v>7070</v>
      </c>
      <c r="J83" s="549">
        <f t="shared" si="17"/>
        <v>586.72199170124486</v>
      </c>
      <c r="K83" s="395">
        <v>38.5</v>
      </c>
      <c r="L83" s="549">
        <f t="shared" si="18"/>
        <v>473.14578005115089</v>
      </c>
      <c r="M83" s="396">
        <f t="shared" si="15"/>
        <v>1750.7768626614868</v>
      </c>
      <c r="N83" s="214">
        <v>6</v>
      </c>
      <c r="O83" s="332" t="s">
        <v>103</v>
      </c>
      <c r="P83" s="458"/>
      <c r="R83" s="50"/>
      <c r="S83" s="220"/>
      <c r="T83" s="221"/>
      <c r="U83" s="220"/>
      <c r="V83" s="220"/>
      <c r="W83" s="152"/>
      <c r="X83" s="95"/>
      <c r="Y83" s="212"/>
    </row>
    <row r="84" spans="1:25" s="72" customFormat="1" ht="15" customHeight="1" x14ac:dyDescent="0.25">
      <c r="A84" s="383">
        <v>7</v>
      </c>
      <c r="B84" s="384" t="s">
        <v>181</v>
      </c>
      <c r="C84" s="384" t="s">
        <v>41</v>
      </c>
      <c r="D84" s="384" t="s">
        <v>5</v>
      </c>
      <c r="E84" s="384" t="s">
        <v>14</v>
      </c>
      <c r="F84" s="384" t="s">
        <v>289</v>
      </c>
      <c r="G84" s="397">
        <v>36.5</v>
      </c>
      <c r="H84" s="124">
        <f t="shared" si="16"/>
        <v>663.63636363636363</v>
      </c>
      <c r="I84" s="398">
        <v>6070</v>
      </c>
      <c r="J84" s="548">
        <f t="shared" si="17"/>
        <v>503.7344398340249</v>
      </c>
      <c r="K84" s="398">
        <v>37.5</v>
      </c>
      <c r="L84" s="550">
        <f t="shared" si="18"/>
        <v>447.57033248081842</v>
      </c>
      <c r="M84" s="389">
        <f t="shared" si="15"/>
        <v>1614.9411359512071</v>
      </c>
      <c r="N84" s="67">
        <v>7</v>
      </c>
      <c r="O84" s="42" t="s">
        <v>143</v>
      </c>
      <c r="P84" s="455"/>
      <c r="R84" s="50"/>
      <c r="S84" s="220"/>
      <c r="T84" s="221"/>
      <c r="U84" s="220"/>
      <c r="V84" s="220"/>
      <c r="W84" s="152"/>
      <c r="X84" s="95"/>
      <c r="Y84" s="212"/>
    </row>
    <row r="85" spans="1:25" s="72" customFormat="1" ht="15" customHeight="1" x14ac:dyDescent="0.25">
      <c r="A85" s="383">
        <v>8</v>
      </c>
      <c r="B85" s="399" t="s">
        <v>183</v>
      </c>
      <c r="C85" s="399" t="s">
        <v>51</v>
      </c>
      <c r="D85" s="399" t="s">
        <v>5</v>
      </c>
      <c r="E85" s="399" t="s">
        <v>26</v>
      </c>
      <c r="F85" s="399" t="s">
        <v>290</v>
      </c>
      <c r="G85" s="400">
        <v>34.5</v>
      </c>
      <c r="H85" s="124">
        <f t="shared" si="16"/>
        <v>627.27272727272725</v>
      </c>
      <c r="I85" s="401">
        <v>6230</v>
      </c>
      <c r="J85" s="550">
        <f t="shared" ref="J85:J95" si="19">I85*1000/12050</f>
        <v>517.01244813278004</v>
      </c>
      <c r="K85" s="401">
        <v>37.200000000000003</v>
      </c>
      <c r="L85" s="550">
        <f t="shared" si="18"/>
        <v>439.89769820971873</v>
      </c>
      <c r="M85" s="389">
        <f t="shared" si="15"/>
        <v>1584.1828736152261</v>
      </c>
      <c r="N85" s="67">
        <v>8</v>
      </c>
      <c r="O85" s="402" t="s">
        <v>229</v>
      </c>
      <c r="P85" s="455"/>
      <c r="R85" s="50"/>
      <c r="S85" s="220"/>
      <c r="T85" s="221"/>
      <c r="U85" s="220"/>
      <c r="V85" s="220"/>
      <c r="W85" s="152"/>
      <c r="X85" s="95"/>
      <c r="Y85" s="212"/>
    </row>
    <row r="86" spans="1:25" s="72" customFormat="1" ht="15" customHeight="1" x14ac:dyDescent="0.25">
      <c r="A86" s="383">
        <v>9</v>
      </c>
      <c r="B86" s="399" t="s">
        <v>238</v>
      </c>
      <c r="C86" s="399" t="s">
        <v>41</v>
      </c>
      <c r="D86" s="399" t="s">
        <v>5</v>
      </c>
      <c r="E86" s="399" t="s">
        <v>15</v>
      </c>
      <c r="F86" s="399" t="s">
        <v>291</v>
      </c>
      <c r="G86" s="400">
        <v>31.5</v>
      </c>
      <c r="H86" s="124">
        <f>((G86)*1000)/55</f>
        <v>572.72727272727275</v>
      </c>
      <c r="I86" s="401">
        <v>3670</v>
      </c>
      <c r="J86" s="550">
        <f t="shared" si="19"/>
        <v>304.56431535269712</v>
      </c>
      <c r="K86" s="401">
        <v>44.1</v>
      </c>
      <c r="L86" s="550">
        <f t="shared" si="18"/>
        <v>616.36828644501281</v>
      </c>
      <c r="M86" s="389">
        <f t="shared" si="15"/>
        <v>1493.6598745249826</v>
      </c>
      <c r="N86" s="67">
        <v>9</v>
      </c>
      <c r="O86" s="402" t="s">
        <v>202</v>
      </c>
      <c r="P86" s="455"/>
      <c r="R86" s="50"/>
      <c r="S86" s="57"/>
      <c r="T86" s="57"/>
      <c r="U86" s="57"/>
      <c r="V86" s="57"/>
      <c r="W86" s="57"/>
      <c r="X86" s="57"/>
      <c r="Y86" s="212"/>
    </row>
    <row r="87" spans="1:25" s="72" customFormat="1" ht="15" customHeight="1" x14ac:dyDescent="0.25">
      <c r="A87" s="383">
        <v>10</v>
      </c>
      <c r="B87" s="399" t="s">
        <v>243</v>
      </c>
      <c r="C87" s="399" t="s">
        <v>41</v>
      </c>
      <c r="D87" s="399" t="s">
        <v>5</v>
      </c>
      <c r="E87" s="399" t="s">
        <v>26</v>
      </c>
      <c r="F87" s="399" t="s">
        <v>292</v>
      </c>
      <c r="G87" s="400">
        <v>38.5</v>
      </c>
      <c r="H87" s="124">
        <f t="shared" si="16"/>
        <v>700</v>
      </c>
      <c r="I87" s="401">
        <v>3460</v>
      </c>
      <c r="J87" s="550">
        <f t="shared" si="19"/>
        <v>287.13692946058092</v>
      </c>
      <c r="K87" s="403">
        <v>37</v>
      </c>
      <c r="L87" s="550">
        <f t="shared" si="18"/>
        <v>434.78260869565219</v>
      </c>
      <c r="M87" s="389">
        <f t="shared" si="15"/>
        <v>1421.9195381562331</v>
      </c>
      <c r="N87" s="67">
        <v>10</v>
      </c>
      <c r="O87" s="402" t="s">
        <v>229</v>
      </c>
      <c r="P87" s="455"/>
      <c r="R87" s="50"/>
      <c r="S87" s="57"/>
      <c r="T87" s="57"/>
      <c r="U87" s="57"/>
      <c r="V87" s="57"/>
      <c r="W87" s="57"/>
      <c r="X87" s="57"/>
      <c r="Y87" s="212"/>
    </row>
    <row r="88" spans="1:25" s="72" customFormat="1" ht="15" customHeight="1" thickBot="1" x14ac:dyDescent="0.3">
      <c r="A88" s="383">
        <v>11</v>
      </c>
      <c r="B88" s="29" t="s">
        <v>200</v>
      </c>
      <c r="C88" s="48">
        <v>2011</v>
      </c>
      <c r="D88" s="363" t="s">
        <v>5</v>
      </c>
      <c r="E88" s="404" t="s">
        <v>9</v>
      </c>
      <c r="F88" s="980" t="s">
        <v>529</v>
      </c>
      <c r="G88" s="405">
        <v>34.5</v>
      </c>
      <c r="H88" s="124">
        <f>((G88)*1000)/55</f>
        <v>627.27272727272725</v>
      </c>
      <c r="I88" s="978">
        <v>3790</v>
      </c>
      <c r="J88" s="540">
        <f>I88*1000/12050</f>
        <v>314.52282157676348</v>
      </c>
      <c r="K88" s="979">
        <v>36.9</v>
      </c>
      <c r="L88" s="551">
        <f>(K88-20)*1000/39.1</f>
        <v>432.22506393861892</v>
      </c>
      <c r="M88" s="348">
        <f>SUM(H88,J88,L88)</f>
        <v>1374.0206127881097</v>
      </c>
      <c r="N88" s="954">
        <v>11</v>
      </c>
      <c r="O88" s="406" t="s">
        <v>103</v>
      </c>
      <c r="P88" s="455"/>
      <c r="R88" s="50"/>
      <c r="S88" s="57"/>
      <c r="T88" s="57"/>
      <c r="U88" s="57"/>
      <c r="V88" s="57"/>
      <c r="W88" s="57"/>
      <c r="X88" s="57"/>
      <c r="Y88" s="212"/>
    </row>
    <row r="89" spans="1:25" s="72" customFormat="1" ht="15" customHeight="1" thickTop="1" thickBot="1" x14ac:dyDescent="0.3">
      <c r="A89" s="554">
        <v>12</v>
      </c>
      <c r="B89" s="555" t="s">
        <v>191</v>
      </c>
      <c r="C89" s="555" t="s">
        <v>41</v>
      </c>
      <c r="D89" s="555" t="s">
        <v>5</v>
      </c>
      <c r="E89" s="555" t="s">
        <v>10</v>
      </c>
      <c r="F89" s="555" t="s">
        <v>293</v>
      </c>
      <c r="G89" s="556">
        <v>32</v>
      </c>
      <c r="H89" s="697">
        <f t="shared" si="16"/>
        <v>581.81818181818187</v>
      </c>
      <c r="I89" s="557">
        <v>4830</v>
      </c>
      <c r="J89" s="558">
        <f t="shared" si="19"/>
        <v>400.82987551867222</v>
      </c>
      <c r="K89" s="559">
        <v>32</v>
      </c>
      <c r="L89" s="558">
        <f t="shared" si="18"/>
        <v>306.90537084398977</v>
      </c>
      <c r="M89" s="414">
        <f t="shared" si="15"/>
        <v>1289.5534281808439</v>
      </c>
      <c r="N89" s="343">
        <v>12</v>
      </c>
      <c r="O89" s="560" t="s">
        <v>52</v>
      </c>
      <c r="P89" s="455"/>
      <c r="R89" s="50"/>
      <c r="S89" s="57"/>
      <c r="T89" s="57"/>
      <c r="U89" s="57"/>
      <c r="V89" s="57"/>
      <c r="W89" s="57"/>
      <c r="X89" s="57"/>
      <c r="Y89" s="212"/>
    </row>
    <row r="90" spans="1:25" s="72" customFormat="1" ht="15" customHeight="1" thickTop="1" x14ac:dyDescent="0.25">
      <c r="A90" s="553">
        <v>13</v>
      </c>
      <c r="B90" s="948" t="s">
        <v>294</v>
      </c>
      <c r="C90" s="948" t="s">
        <v>51</v>
      </c>
      <c r="D90" s="948" t="s">
        <v>5</v>
      </c>
      <c r="E90" s="948" t="s">
        <v>14</v>
      </c>
      <c r="F90" s="948" t="s">
        <v>274</v>
      </c>
      <c r="G90" s="949">
        <v>40</v>
      </c>
      <c r="H90" s="128">
        <f t="shared" ref="H90:H95" si="20">((G90)*1000)/55</f>
        <v>727.27272727272725</v>
      </c>
      <c r="I90" s="950">
        <v>2380</v>
      </c>
      <c r="J90" s="951">
        <f t="shared" si="19"/>
        <v>197.51037344398341</v>
      </c>
      <c r="K90" s="952">
        <v>34</v>
      </c>
      <c r="L90" s="951">
        <f t="shared" si="18"/>
        <v>358.05626598465471</v>
      </c>
      <c r="M90" s="348">
        <f t="shared" si="15"/>
        <v>1282.8393667013654</v>
      </c>
      <c r="O90" s="953" t="s">
        <v>120</v>
      </c>
      <c r="P90" s="455"/>
      <c r="R90" s="50"/>
      <c r="S90" s="57"/>
      <c r="T90" s="57"/>
      <c r="U90" s="57"/>
      <c r="V90" s="57"/>
      <c r="W90" s="57"/>
      <c r="X90" s="57"/>
      <c r="Y90" s="212"/>
    </row>
    <row r="91" spans="1:25" ht="15" customHeight="1" x14ac:dyDescent="0.25">
      <c r="A91" s="383">
        <v>14</v>
      </c>
      <c r="B91" s="9" t="s">
        <v>295</v>
      </c>
      <c r="C91" s="222">
        <v>2009</v>
      </c>
      <c r="D91" s="222" t="s">
        <v>5</v>
      </c>
      <c r="E91" s="117" t="s">
        <v>9</v>
      </c>
      <c r="F91" s="407" t="s">
        <v>293</v>
      </c>
      <c r="G91" s="408">
        <v>32</v>
      </c>
      <c r="H91" s="124">
        <f t="shared" si="20"/>
        <v>581.81818181818187</v>
      </c>
      <c r="I91" s="409">
        <v>2920</v>
      </c>
      <c r="J91" s="539">
        <f t="shared" si="19"/>
        <v>242.32365145228215</v>
      </c>
      <c r="K91" s="410">
        <v>17.8</v>
      </c>
      <c r="L91" s="552">
        <v>0</v>
      </c>
      <c r="M91" s="389">
        <f>H91+J91+L91</f>
        <v>824.14183327046408</v>
      </c>
      <c r="N91" s="159"/>
      <c r="O91" s="412" t="s">
        <v>103</v>
      </c>
      <c r="P91" s="216"/>
      <c r="R91" s="148"/>
      <c r="S91" s="120"/>
      <c r="T91" s="53"/>
      <c r="U91" s="120"/>
      <c r="V91" s="129"/>
      <c r="W91" s="158"/>
      <c r="X91" s="122"/>
    </row>
    <row r="92" spans="1:25" ht="15" customHeight="1" x14ac:dyDescent="0.25">
      <c r="A92" s="383">
        <v>15</v>
      </c>
      <c r="B92" s="9" t="s">
        <v>160</v>
      </c>
      <c r="C92" s="222">
        <v>2012</v>
      </c>
      <c r="D92" s="222" t="s">
        <v>6</v>
      </c>
      <c r="E92" s="117" t="s">
        <v>9</v>
      </c>
      <c r="F92" s="1112" t="s">
        <v>296</v>
      </c>
      <c r="G92" s="408">
        <v>12</v>
      </c>
      <c r="H92" s="124">
        <f t="shared" si="20"/>
        <v>218.18181818181819</v>
      </c>
      <c r="I92" s="413">
        <v>4010</v>
      </c>
      <c r="J92" s="539">
        <f t="shared" si="19"/>
        <v>332.78008298755185</v>
      </c>
      <c r="K92" s="410">
        <v>27.2</v>
      </c>
      <c r="L92" s="552">
        <f>(K92-20)*1000/39.1</f>
        <v>184.14322250639384</v>
      </c>
      <c r="M92" s="389">
        <f>H92+J92+L92</f>
        <v>735.10512367576393</v>
      </c>
      <c r="N92" s="90"/>
      <c r="O92" s="412" t="s">
        <v>103</v>
      </c>
      <c r="P92" s="216"/>
      <c r="R92" s="148"/>
      <c r="S92" s="120"/>
      <c r="T92" s="53"/>
      <c r="U92" s="120"/>
      <c r="V92" s="129"/>
      <c r="W92" s="158"/>
      <c r="X92" s="122"/>
    </row>
    <row r="93" spans="1:25" ht="15" customHeight="1" x14ac:dyDescent="0.25">
      <c r="A93" s="383">
        <v>16</v>
      </c>
      <c r="B93" s="9" t="s">
        <v>195</v>
      </c>
      <c r="C93" s="222">
        <v>2014</v>
      </c>
      <c r="D93" s="222" t="s">
        <v>7</v>
      </c>
      <c r="E93" s="117" t="s">
        <v>9</v>
      </c>
      <c r="F93" s="1112" t="s">
        <v>296</v>
      </c>
      <c r="G93" s="408">
        <v>12</v>
      </c>
      <c r="H93" s="124">
        <f t="shared" si="20"/>
        <v>218.18181818181819</v>
      </c>
      <c r="I93" s="409">
        <v>3820</v>
      </c>
      <c r="J93" s="539">
        <f t="shared" si="19"/>
        <v>317.01244813278009</v>
      </c>
      <c r="K93" s="981">
        <v>22.1</v>
      </c>
      <c r="L93" s="552">
        <f>(K93-20)*1000/39.1</f>
        <v>53.708439897698241</v>
      </c>
      <c r="M93" s="389">
        <f>H93+J93+L93</f>
        <v>588.90270621229649</v>
      </c>
      <c r="N93" s="90"/>
      <c r="O93" s="412" t="s">
        <v>103</v>
      </c>
      <c r="P93" s="216"/>
      <c r="R93" s="147"/>
      <c r="S93" s="120"/>
      <c r="T93" s="53"/>
      <c r="U93" s="120"/>
      <c r="V93" s="129"/>
      <c r="W93" s="160"/>
      <c r="X93" s="122"/>
    </row>
    <row r="94" spans="1:25" ht="15" customHeight="1" x14ac:dyDescent="0.25">
      <c r="A94" s="383">
        <v>17</v>
      </c>
      <c r="B94" s="9" t="s">
        <v>199</v>
      </c>
      <c r="C94" s="222">
        <v>2013</v>
      </c>
      <c r="D94" s="23" t="s">
        <v>6</v>
      </c>
      <c r="E94" s="117" t="s">
        <v>9</v>
      </c>
      <c r="F94" s="1112" t="s">
        <v>296</v>
      </c>
      <c r="G94" s="408">
        <v>12</v>
      </c>
      <c r="H94" s="124">
        <f t="shared" si="20"/>
        <v>218.18181818181819</v>
      </c>
      <c r="I94" s="409">
        <v>3240</v>
      </c>
      <c r="J94" s="539">
        <f t="shared" si="19"/>
        <v>268.87966804979254</v>
      </c>
      <c r="K94" s="410">
        <v>22.2</v>
      </c>
      <c r="L94" s="552">
        <f>(K94-20)*1000/39.1</f>
        <v>56.265984654731433</v>
      </c>
      <c r="M94" s="389">
        <f>H94+J94+L94</f>
        <v>543.32747088634221</v>
      </c>
      <c r="N94" s="159"/>
      <c r="O94" s="412" t="s">
        <v>103</v>
      </c>
      <c r="P94" s="216"/>
      <c r="R94" s="221"/>
      <c r="S94" s="120"/>
      <c r="T94" s="53"/>
      <c r="U94" s="120"/>
      <c r="V94" s="129"/>
      <c r="W94" s="160"/>
      <c r="X94" s="122"/>
    </row>
    <row r="95" spans="1:25" ht="15" customHeight="1" x14ac:dyDescent="0.25">
      <c r="A95" s="383">
        <v>18</v>
      </c>
      <c r="B95" s="9" t="s">
        <v>197</v>
      </c>
      <c r="C95" s="900">
        <v>2014</v>
      </c>
      <c r="D95" s="900" t="s">
        <v>7</v>
      </c>
      <c r="E95" s="117" t="s">
        <v>9</v>
      </c>
      <c r="F95" s="1112" t="s">
        <v>296</v>
      </c>
      <c r="G95" s="408">
        <v>12</v>
      </c>
      <c r="H95" s="124">
        <f t="shared" si="20"/>
        <v>218.18181818181819</v>
      </c>
      <c r="I95" s="982">
        <v>3830</v>
      </c>
      <c r="J95" s="539">
        <f t="shared" si="19"/>
        <v>317.84232365145226</v>
      </c>
      <c r="K95" s="981">
        <v>24.7</v>
      </c>
      <c r="L95" s="552">
        <f>(K95-20)*1000/39.1</f>
        <v>120.20460358056263</v>
      </c>
      <c r="M95" s="389">
        <f>H95+J95+L95</f>
        <v>656.22874541383317</v>
      </c>
      <c r="N95" s="90"/>
      <c r="O95" s="412" t="s">
        <v>103</v>
      </c>
      <c r="P95" s="216"/>
      <c r="R95" s="113"/>
      <c r="S95" s="120"/>
      <c r="T95" s="53"/>
      <c r="U95" s="120"/>
      <c r="V95" s="129"/>
      <c r="W95" s="160"/>
      <c r="X95" s="122"/>
    </row>
    <row r="96" spans="1:25" s="167" customFormat="1" ht="12.75" customHeight="1" x14ac:dyDescent="0.25">
      <c r="A96" s="150"/>
      <c r="B96" s="1104" t="s">
        <v>117</v>
      </c>
      <c r="C96" s="1104"/>
      <c r="D96" s="1104"/>
      <c r="E96" s="1104"/>
      <c r="F96" s="1104"/>
      <c r="G96" s="1104"/>
      <c r="H96" s="1104"/>
      <c r="I96" s="1104"/>
      <c r="J96" s="1104"/>
      <c r="K96" s="1104"/>
      <c r="L96" s="1104"/>
      <c r="M96" s="1104"/>
      <c r="N96" s="1104"/>
      <c r="O96" s="1104"/>
      <c r="P96" s="161"/>
      <c r="Q96"/>
      <c r="R96" s="162"/>
      <c r="S96" s="161"/>
      <c r="T96" s="163"/>
      <c r="U96" s="161"/>
      <c r="V96" s="161"/>
      <c r="W96" s="164"/>
      <c r="X96" s="165"/>
      <c r="Y96" s="166"/>
    </row>
    <row r="97" spans="1:25" s="167" customFormat="1" ht="12.75" customHeight="1" x14ac:dyDescent="0.25">
      <c r="A97" s="150"/>
      <c r="B97" s="151" t="s">
        <v>118</v>
      </c>
      <c r="C97" s="168"/>
      <c r="D97" s="168"/>
      <c r="E97" s="168"/>
      <c r="F97" s="168"/>
      <c r="G97" s="169"/>
      <c r="H97" s="168"/>
      <c r="I97" s="170"/>
      <c r="J97" s="168"/>
      <c r="K97" s="168"/>
      <c r="L97" s="168"/>
      <c r="M97" s="91"/>
      <c r="N97" s="171"/>
      <c r="O97" s="172"/>
      <c r="P97" s="161"/>
      <c r="Q97"/>
      <c r="R97" s="162"/>
      <c r="S97" s="161"/>
      <c r="T97" s="163"/>
      <c r="U97" s="161"/>
      <c r="V97" s="161"/>
      <c r="W97" s="164"/>
      <c r="X97" s="165"/>
      <c r="Y97" s="166"/>
    </row>
    <row r="98" spans="1:25" s="167" customFormat="1" ht="12.75" customHeight="1" x14ac:dyDescent="0.25">
      <c r="A98" s="173"/>
      <c r="B98" s="173" t="s">
        <v>126</v>
      </c>
      <c r="C98" s="174"/>
      <c r="D98" s="151"/>
      <c r="E98" s="151"/>
      <c r="F98" s="174"/>
      <c r="G98" s="175"/>
      <c r="H98" s="151"/>
      <c r="I98" s="149" t="s">
        <v>103</v>
      </c>
      <c r="J98" s="150" t="s">
        <v>119</v>
      </c>
      <c r="K98" s="151"/>
      <c r="L98" s="151"/>
      <c r="M98" s="176"/>
      <c r="N98" s="177"/>
      <c r="O98" s="172"/>
      <c r="P98" s="161"/>
      <c r="Q98"/>
      <c r="R98" s="162"/>
      <c r="S98" s="161"/>
      <c r="T98" s="163"/>
      <c r="U98" s="161"/>
      <c r="V98" s="161"/>
      <c r="W98" s="164"/>
      <c r="X98" s="165"/>
      <c r="Y98" s="166"/>
    </row>
    <row r="99" spans="1:25" s="167" customFormat="1" ht="12.75" customHeight="1" x14ac:dyDescent="0.25">
      <c r="A99" s="173"/>
      <c r="B99" s="150" t="s">
        <v>276</v>
      </c>
      <c r="C99" s="174"/>
      <c r="D99" s="151"/>
      <c r="E99" s="151"/>
      <c r="F99" s="174"/>
      <c r="G99" s="175"/>
      <c r="H99" s="151"/>
      <c r="I99" s="149"/>
      <c r="J99" s="150"/>
      <c r="K99" s="151"/>
      <c r="L99" s="151"/>
      <c r="M99" s="176"/>
      <c r="N99" s="177"/>
      <c r="O99" s="172"/>
      <c r="P99" s="161"/>
      <c r="Q99"/>
      <c r="R99" s="162"/>
      <c r="S99" s="161"/>
      <c r="T99" s="163"/>
      <c r="U99" s="161"/>
      <c r="V99" s="161"/>
      <c r="W99" s="164"/>
      <c r="X99" s="165"/>
      <c r="Y99" s="166"/>
    </row>
    <row r="100" spans="1:25" s="167" customFormat="1" ht="12.75" customHeight="1" x14ac:dyDescent="0.25">
      <c r="A100" s="173"/>
      <c r="C100" s="174"/>
      <c r="D100" s="151"/>
      <c r="E100" s="151"/>
      <c r="F100" s="174"/>
      <c r="G100" s="175"/>
      <c r="H100" s="151"/>
      <c r="I100" s="149"/>
      <c r="J100" s="150"/>
      <c r="K100" s="151"/>
      <c r="L100" s="151"/>
      <c r="M100" s="176"/>
      <c r="N100" s="177"/>
      <c r="O100" s="172"/>
      <c r="P100" s="161"/>
      <c r="Q100"/>
      <c r="R100" s="162"/>
      <c r="S100" s="161"/>
      <c r="T100" s="163"/>
      <c r="U100" s="161"/>
      <c r="V100" s="161"/>
      <c r="W100" s="164"/>
      <c r="X100" s="165"/>
      <c r="Y100" s="166"/>
    </row>
    <row r="101" spans="1:25" s="167" customFormat="1" ht="12.75" customHeight="1" x14ac:dyDescent="0.25">
      <c r="A101" s="81"/>
      <c r="B101" s="81" t="s">
        <v>285</v>
      </c>
      <c r="C101" s="84"/>
      <c r="D101" s="84"/>
      <c r="E101" s="84"/>
      <c r="F101" s="84"/>
      <c r="G101" s="84"/>
      <c r="H101" s="84"/>
      <c r="I101" s="415"/>
      <c r="J101" s="84"/>
      <c r="K101" s="84"/>
      <c r="L101" s="84"/>
      <c r="M101" s="84"/>
      <c r="N101" s="81"/>
      <c r="O101" s="177"/>
      <c r="P101" s="416"/>
      <c r="Q101"/>
      <c r="R101" s="162"/>
      <c r="S101" s="161"/>
      <c r="T101" s="163"/>
      <c r="U101" s="161"/>
      <c r="V101" s="161"/>
      <c r="W101" s="164"/>
      <c r="X101" s="165"/>
      <c r="Y101" s="166"/>
    </row>
    <row r="102" spans="1:25" ht="12" customHeight="1" x14ac:dyDescent="0.25">
      <c r="A102" s="417" t="s">
        <v>297</v>
      </c>
      <c r="B102" s="384" t="s">
        <v>298</v>
      </c>
      <c r="C102" s="384" t="s">
        <v>46</v>
      </c>
      <c r="D102" s="384" t="s">
        <v>5</v>
      </c>
      <c r="E102" s="384" t="s">
        <v>115</v>
      </c>
      <c r="F102" s="384" t="s">
        <v>299</v>
      </c>
      <c r="G102" s="456">
        <v>12</v>
      </c>
      <c r="H102" s="387">
        <f>((G102)*1000)/55</f>
        <v>218.18181818181819</v>
      </c>
      <c r="I102" s="384">
        <v>7070</v>
      </c>
      <c r="J102" s="387">
        <f>I102*1000/12050</f>
        <v>586.72199170124486</v>
      </c>
      <c r="K102" s="384">
        <v>38.1</v>
      </c>
      <c r="L102" s="411">
        <f>(K102-20)*1000/39.1</f>
        <v>462.91560102301787</v>
      </c>
      <c r="M102" s="384">
        <v>1276.06</v>
      </c>
      <c r="N102" s="384"/>
      <c r="O102" s="42" t="s">
        <v>52</v>
      </c>
      <c r="P102"/>
      <c r="R102" s="181"/>
      <c r="T102" s="182"/>
      <c r="U102" s="220"/>
      <c r="V102" s="220"/>
      <c r="W102" s="183"/>
      <c r="X102" s="95"/>
    </row>
    <row r="103" spans="1:25" ht="12" customHeight="1" x14ac:dyDescent="0.2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R103" s="181"/>
      <c r="T103" s="182"/>
      <c r="U103" s="220"/>
      <c r="V103" s="220"/>
      <c r="W103" s="183"/>
      <c r="X103" s="95"/>
    </row>
    <row r="104" spans="1:25" ht="12" customHeigh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R104" s="181"/>
      <c r="T104" s="182"/>
      <c r="U104" s="220"/>
      <c r="V104" s="220"/>
      <c r="W104" s="183"/>
      <c r="X104" s="95"/>
    </row>
    <row r="105" spans="1:25" ht="12" customHeight="1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R105" s="181"/>
      <c r="T105" s="182"/>
      <c r="U105" s="220"/>
      <c r="V105" s="220"/>
      <c r="W105" s="183"/>
      <c r="X105" s="95"/>
    </row>
    <row r="106" spans="1:25" ht="12" customHeight="1" x14ac:dyDescent="0.2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R106" s="181"/>
      <c r="T106" s="182"/>
      <c r="U106" s="220"/>
      <c r="V106" s="220"/>
      <c r="W106" s="183"/>
      <c r="X106" s="95"/>
    </row>
    <row r="107" spans="1:25" ht="12" customHeight="1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R107" s="181"/>
      <c r="T107" s="182"/>
      <c r="U107" s="220"/>
      <c r="V107" s="220"/>
      <c r="W107" s="183"/>
      <c r="X107" s="95"/>
    </row>
    <row r="108" spans="1:25" x14ac:dyDescent="0.25">
      <c r="A108" s="999" t="s">
        <v>18</v>
      </c>
      <c r="B108" s="999"/>
      <c r="C108" s="999"/>
      <c r="D108" s="999"/>
      <c r="E108" s="999"/>
      <c r="F108" s="999"/>
      <c r="G108" s="999"/>
      <c r="H108" s="999"/>
      <c r="I108" s="999"/>
      <c r="J108" s="999"/>
      <c r="K108" s="999"/>
      <c r="L108" s="999"/>
      <c r="M108" s="999"/>
      <c r="N108" s="999"/>
      <c r="O108" s="999"/>
      <c r="P108"/>
      <c r="R108"/>
      <c r="S108"/>
      <c r="T108"/>
      <c r="U108"/>
      <c r="V108"/>
      <c r="W108"/>
      <c r="X108"/>
      <c r="Y108"/>
    </row>
    <row r="109" spans="1:25" x14ac:dyDescent="0.25">
      <c r="A109" s="999" t="s">
        <v>532</v>
      </c>
      <c r="B109" s="999"/>
      <c r="C109" s="999"/>
      <c r="D109" s="999"/>
      <c r="E109" s="999"/>
      <c r="F109" s="999"/>
      <c r="G109" s="999"/>
      <c r="H109" s="999"/>
      <c r="I109" s="999"/>
      <c r="J109" s="999"/>
      <c r="K109" s="999"/>
      <c r="L109" s="999"/>
      <c r="M109" s="999"/>
      <c r="N109" s="999"/>
      <c r="O109" s="999"/>
      <c r="P109"/>
      <c r="R109"/>
      <c r="S109"/>
      <c r="T109"/>
      <c r="U109"/>
      <c r="V109"/>
      <c r="W109"/>
      <c r="X109"/>
      <c r="Y109"/>
    </row>
    <row r="110" spans="1:25" x14ac:dyDescent="0.25">
      <c r="A110" s="999" t="s">
        <v>69</v>
      </c>
      <c r="B110" s="999"/>
      <c r="C110" s="999"/>
      <c r="D110" s="999"/>
      <c r="E110" s="999"/>
      <c r="F110" s="999"/>
      <c r="G110" s="999"/>
      <c r="H110" s="999"/>
      <c r="I110" s="999"/>
      <c r="J110" s="999"/>
      <c r="K110" s="999"/>
      <c r="L110" s="999"/>
      <c r="M110" s="999"/>
      <c r="N110" s="999"/>
      <c r="O110" s="999"/>
      <c r="P110"/>
      <c r="R110"/>
      <c r="S110"/>
      <c r="T110"/>
      <c r="U110"/>
      <c r="V110"/>
      <c r="W110"/>
      <c r="X110"/>
      <c r="Y110"/>
    </row>
    <row r="111" spans="1:25" x14ac:dyDescent="0.25">
      <c r="A111" s="81"/>
      <c r="B111" s="96"/>
      <c r="C111" s="62"/>
      <c r="D111" s="62"/>
      <c r="E111" s="62"/>
      <c r="F111" s="457"/>
      <c r="G111" s="62"/>
      <c r="H111" s="62" t="s">
        <v>300</v>
      </c>
      <c r="I111" s="154"/>
      <c r="J111" s="62"/>
      <c r="K111" s="62"/>
      <c r="L111" s="62"/>
      <c r="M111" s="62"/>
      <c r="N111" s="18"/>
      <c r="O111" s="172"/>
      <c r="P111"/>
      <c r="R111"/>
      <c r="S111"/>
      <c r="T111"/>
      <c r="U111"/>
      <c r="V111"/>
      <c r="W111"/>
      <c r="X111"/>
      <c r="Y111"/>
    </row>
    <row r="112" spans="1:25" ht="21" customHeight="1" x14ac:dyDescent="0.25">
      <c r="A112" s="1081" t="s">
        <v>300</v>
      </c>
      <c r="B112" s="1082"/>
      <c r="C112" s="1105" t="s">
        <v>70</v>
      </c>
      <c r="D112" s="1106" t="s">
        <v>71</v>
      </c>
      <c r="E112" s="1106" t="s">
        <v>17</v>
      </c>
      <c r="F112" s="1107" t="s">
        <v>72</v>
      </c>
      <c r="G112" s="1107"/>
      <c r="H112" s="1107"/>
      <c r="I112" s="1108" t="s">
        <v>73</v>
      </c>
      <c r="J112" s="1108"/>
      <c r="K112" s="1108" t="s">
        <v>74</v>
      </c>
      <c r="L112" s="1108"/>
      <c r="M112" s="1109" t="s">
        <v>75</v>
      </c>
      <c r="N112" s="1110" t="s">
        <v>76</v>
      </c>
      <c r="O112" s="1111" t="s">
        <v>77</v>
      </c>
      <c r="P112"/>
      <c r="R112"/>
      <c r="S112"/>
      <c r="T112"/>
      <c r="U112"/>
      <c r="V112"/>
      <c r="W112"/>
      <c r="X112"/>
      <c r="Y112"/>
    </row>
    <row r="113" spans="1:25" ht="38.25" customHeight="1" x14ac:dyDescent="0.25">
      <c r="A113" s="418" t="s">
        <v>20</v>
      </c>
      <c r="B113" s="419" t="s">
        <v>21</v>
      </c>
      <c r="C113" s="1105"/>
      <c r="D113" s="1106"/>
      <c r="E113" s="1106"/>
      <c r="F113" s="211" t="s">
        <v>78</v>
      </c>
      <c r="G113" s="211" t="s">
        <v>79</v>
      </c>
      <c r="H113" s="185" t="s">
        <v>82</v>
      </c>
      <c r="I113" s="209" t="s">
        <v>80</v>
      </c>
      <c r="J113" s="185" t="s">
        <v>83</v>
      </c>
      <c r="K113" s="209" t="s">
        <v>81</v>
      </c>
      <c r="L113" s="185" t="s">
        <v>83</v>
      </c>
      <c r="M113" s="1109"/>
      <c r="N113" s="1110"/>
      <c r="O113" s="1111"/>
      <c r="P113"/>
      <c r="R113"/>
      <c r="S113"/>
      <c r="T113"/>
      <c r="U113"/>
      <c r="V113"/>
      <c r="W113"/>
      <c r="X113"/>
      <c r="Y113"/>
    </row>
    <row r="114" spans="1:25" ht="13.5" customHeight="1" x14ac:dyDescent="0.25">
      <c r="A114" s="420" t="s">
        <v>84</v>
      </c>
      <c r="B114" s="421" t="s">
        <v>208</v>
      </c>
      <c r="C114" s="421" t="s">
        <v>59</v>
      </c>
      <c r="D114" s="64" t="s">
        <v>6</v>
      </c>
      <c r="E114" s="422" t="s">
        <v>12</v>
      </c>
      <c r="F114" s="423" t="s">
        <v>53</v>
      </c>
      <c r="G114" s="424">
        <v>44</v>
      </c>
      <c r="H114" s="198">
        <f t="shared" ref="H114:H129" si="21">((G114)*1000)/56</f>
        <v>785.71428571428567</v>
      </c>
      <c r="I114" s="41">
        <v>3900</v>
      </c>
      <c r="J114" s="198">
        <f t="shared" ref="J114:J129" si="22">(I114*1000)/6630</f>
        <v>588.23529411764707</v>
      </c>
      <c r="K114" s="41">
        <v>29.9</v>
      </c>
      <c r="L114" s="198">
        <f t="shared" ref="L114:L125" si="23">(K114-10)*1000/25.3</f>
        <v>786.56126482213438</v>
      </c>
      <c r="M114" s="541">
        <f t="shared" ref="M114:M129" si="24">H114+J114+L114</f>
        <v>2160.5108446540671</v>
      </c>
      <c r="N114" s="145">
        <v>1</v>
      </c>
      <c r="O114" s="425" t="s">
        <v>112</v>
      </c>
      <c r="P114"/>
      <c r="R114"/>
      <c r="S114"/>
      <c r="T114"/>
      <c r="U114"/>
      <c r="V114"/>
      <c r="W114"/>
      <c r="X114"/>
      <c r="Y114"/>
    </row>
    <row r="115" spans="1:25" ht="13.5" customHeight="1" x14ac:dyDescent="0.25">
      <c r="A115" s="420" t="s">
        <v>86</v>
      </c>
      <c r="B115" s="513" t="s">
        <v>160</v>
      </c>
      <c r="C115" s="35">
        <v>2012</v>
      </c>
      <c r="D115" s="35" t="s">
        <v>6</v>
      </c>
      <c r="E115" s="524" t="s">
        <v>9</v>
      </c>
      <c r="F115" s="525" t="s">
        <v>301</v>
      </c>
      <c r="G115" s="526">
        <v>38</v>
      </c>
      <c r="H115" s="536">
        <f t="shared" si="21"/>
        <v>678.57142857142856</v>
      </c>
      <c r="I115" s="527">
        <v>4010</v>
      </c>
      <c r="J115" s="536">
        <f t="shared" si="22"/>
        <v>604.82654600301657</v>
      </c>
      <c r="K115" s="514">
        <v>27.2</v>
      </c>
      <c r="L115" s="536">
        <f t="shared" si="23"/>
        <v>679.84189723320151</v>
      </c>
      <c r="M115" s="542">
        <f t="shared" si="24"/>
        <v>1963.2398718076465</v>
      </c>
      <c r="N115" s="528">
        <v>2</v>
      </c>
      <c r="O115" s="529" t="s">
        <v>103</v>
      </c>
      <c r="P115"/>
      <c r="R115"/>
      <c r="S115"/>
      <c r="T115"/>
      <c r="U115"/>
      <c r="V115"/>
      <c r="W115"/>
      <c r="X115"/>
      <c r="Y115"/>
    </row>
    <row r="116" spans="1:25" ht="13.5" customHeight="1" x14ac:dyDescent="0.25">
      <c r="A116" s="420" t="s">
        <v>87</v>
      </c>
      <c r="B116" s="421" t="s">
        <v>204</v>
      </c>
      <c r="C116" s="421" t="s">
        <v>57</v>
      </c>
      <c r="D116" s="64" t="s">
        <v>6</v>
      </c>
      <c r="E116" s="422" t="s">
        <v>13</v>
      </c>
      <c r="F116" s="423" t="s">
        <v>302</v>
      </c>
      <c r="G116" s="426">
        <v>42.5</v>
      </c>
      <c r="H116" s="198">
        <f t="shared" si="21"/>
        <v>758.92857142857144</v>
      </c>
      <c r="I116" s="41">
        <v>2780</v>
      </c>
      <c r="J116" s="198">
        <f t="shared" si="22"/>
        <v>419.30618401206635</v>
      </c>
      <c r="K116" s="41">
        <v>29.6</v>
      </c>
      <c r="L116" s="198">
        <f t="shared" si="23"/>
        <v>774.703557312253</v>
      </c>
      <c r="M116" s="541">
        <f t="shared" si="24"/>
        <v>1952.9383127528909</v>
      </c>
      <c r="N116" s="77">
        <v>3</v>
      </c>
      <c r="O116" s="425" t="s">
        <v>52</v>
      </c>
      <c r="P116"/>
      <c r="R116"/>
      <c r="S116"/>
      <c r="T116"/>
      <c r="U116"/>
      <c r="V116"/>
      <c r="W116"/>
      <c r="X116"/>
      <c r="Y116"/>
    </row>
    <row r="117" spans="1:25" ht="13.5" customHeight="1" x14ac:dyDescent="0.25">
      <c r="A117" s="420" t="s">
        <v>88</v>
      </c>
      <c r="B117" s="421" t="s">
        <v>252</v>
      </c>
      <c r="C117" s="421" t="s">
        <v>59</v>
      </c>
      <c r="D117" s="64" t="s">
        <v>6</v>
      </c>
      <c r="E117" s="422" t="s">
        <v>61</v>
      </c>
      <c r="F117" s="423" t="s">
        <v>303</v>
      </c>
      <c r="G117" s="427">
        <v>40.5</v>
      </c>
      <c r="H117" s="198">
        <f t="shared" si="21"/>
        <v>723.21428571428567</v>
      </c>
      <c r="I117" s="41">
        <v>1970</v>
      </c>
      <c r="J117" s="198">
        <f t="shared" si="22"/>
        <v>297.13423831070889</v>
      </c>
      <c r="K117" s="41">
        <v>30.6</v>
      </c>
      <c r="L117" s="198">
        <f t="shared" si="23"/>
        <v>814.22924901185763</v>
      </c>
      <c r="M117" s="541">
        <f t="shared" si="24"/>
        <v>1834.5777730368522</v>
      </c>
      <c r="N117" s="65">
        <v>4</v>
      </c>
      <c r="O117" s="425" t="s">
        <v>62</v>
      </c>
      <c r="P117"/>
      <c r="R117"/>
      <c r="S117"/>
      <c r="T117"/>
      <c r="U117"/>
      <c r="V117"/>
      <c r="W117"/>
      <c r="X117"/>
      <c r="Y117"/>
    </row>
    <row r="118" spans="1:25" ht="13.5" customHeight="1" x14ac:dyDescent="0.25">
      <c r="A118" s="420" t="s">
        <v>89</v>
      </c>
      <c r="B118" s="421" t="s">
        <v>253</v>
      </c>
      <c r="C118" s="421" t="s">
        <v>59</v>
      </c>
      <c r="D118" s="210" t="s">
        <v>6</v>
      </c>
      <c r="E118" s="422" t="s">
        <v>12</v>
      </c>
      <c r="F118" s="423" t="s">
        <v>304</v>
      </c>
      <c r="G118" s="427">
        <v>39.5</v>
      </c>
      <c r="H118" s="537">
        <f t="shared" si="21"/>
        <v>705.35714285714289</v>
      </c>
      <c r="I118" s="41">
        <v>2550</v>
      </c>
      <c r="J118" s="537">
        <f t="shared" si="22"/>
        <v>384.61538461538464</v>
      </c>
      <c r="K118" s="41">
        <v>28.4</v>
      </c>
      <c r="L118" s="537">
        <f t="shared" si="23"/>
        <v>727.27272727272725</v>
      </c>
      <c r="M118" s="543">
        <f t="shared" si="24"/>
        <v>1817.2452547452547</v>
      </c>
      <c r="N118" s="66">
        <v>5</v>
      </c>
      <c r="O118" s="425" t="s">
        <v>45</v>
      </c>
      <c r="P118"/>
      <c r="R118"/>
      <c r="S118"/>
      <c r="T118"/>
      <c r="U118"/>
      <c r="V118"/>
      <c r="W118"/>
      <c r="X118"/>
      <c r="Y118"/>
    </row>
    <row r="119" spans="1:25" ht="13.5" customHeight="1" x14ac:dyDescent="0.25">
      <c r="A119" s="420" t="s">
        <v>90</v>
      </c>
      <c r="B119" s="513" t="s">
        <v>197</v>
      </c>
      <c r="C119" s="35">
        <v>2014</v>
      </c>
      <c r="D119" s="35" t="s">
        <v>7</v>
      </c>
      <c r="E119" s="531" t="s">
        <v>9</v>
      </c>
      <c r="F119" s="525" t="s">
        <v>528</v>
      </c>
      <c r="G119" s="526">
        <v>33</v>
      </c>
      <c r="H119" s="536">
        <f>((G119)*1000)/56</f>
        <v>589.28571428571433</v>
      </c>
      <c r="I119" s="914">
        <v>3830</v>
      </c>
      <c r="J119" s="536">
        <f>(I119*1000)/6630</f>
        <v>577.67722473604829</v>
      </c>
      <c r="K119" s="514">
        <v>24.7</v>
      </c>
      <c r="L119" s="536">
        <f>(K119-10)*1000/25.3</f>
        <v>581.02766798418975</v>
      </c>
      <c r="M119" s="542">
        <f>H119+J119+L119</f>
        <v>1747.9906070059524</v>
      </c>
      <c r="N119" s="915">
        <v>10</v>
      </c>
      <c r="O119" s="529" t="s">
        <v>103</v>
      </c>
      <c r="P119"/>
      <c r="R119"/>
      <c r="S119"/>
      <c r="T119"/>
      <c r="U119"/>
      <c r="V119"/>
      <c r="W119"/>
      <c r="X119"/>
      <c r="Y119"/>
    </row>
    <row r="120" spans="1:25" ht="13.5" customHeight="1" x14ac:dyDescent="0.25">
      <c r="A120" s="436" t="s">
        <v>91</v>
      </c>
      <c r="B120" s="904" t="s">
        <v>199</v>
      </c>
      <c r="C120" s="905">
        <v>2013</v>
      </c>
      <c r="D120" s="906" t="s">
        <v>6</v>
      </c>
      <c r="E120" s="907" t="s">
        <v>9</v>
      </c>
      <c r="F120" s="908" t="s">
        <v>301</v>
      </c>
      <c r="G120" s="909">
        <v>38</v>
      </c>
      <c r="H120" s="910">
        <f t="shared" si="21"/>
        <v>678.57142857142856</v>
      </c>
      <c r="I120" s="911">
        <v>3240</v>
      </c>
      <c r="J120" s="910">
        <f t="shared" si="22"/>
        <v>488.68778280542989</v>
      </c>
      <c r="K120" s="490">
        <v>22.2</v>
      </c>
      <c r="L120" s="910">
        <f t="shared" si="23"/>
        <v>482.21343873517787</v>
      </c>
      <c r="M120" s="912">
        <f t="shared" si="24"/>
        <v>1649.4726501120363</v>
      </c>
      <c r="N120" s="533">
        <v>6</v>
      </c>
      <c r="O120" s="913" t="s">
        <v>103</v>
      </c>
      <c r="P120"/>
      <c r="R120"/>
      <c r="S120"/>
      <c r="T120"/>
      <c r="U120"/>
      <c r="V120"/>
      <c r="W120"/>
      <c r="X120"/>
      <c r="Y120"/>
    </row>
    <row r="121" spans="1:25" ht="13.5" customHeight="1" x14ac:dyDescent="0.25">
      <c r="A121" s="420" t="s">
        <v>93</v>
      </c>
      <c r="B121" s="513" t="s">
        <v>195</v>
      </c>
      <c r="C121" s="35">
        <v>2014</v>
      </c>
      <c r="D121" s="530" t="s">
        <v>7</v>
      </c>
      <c r="E121" s="531" t="s">
        <v>9</v>
      </c>
      <c r="F121" s="525" t="s">
        <v>305</v>
      </c>
      <c r="G121" s="526">
        <v>31</v>
      </c>
      <c r="H121" s="536">
        <f>((G121)*1000)/56</f>
        <v>553.57142857142856</v>
      </c>
      <c r="I121" s="532">
        <v>3820</v>
      </c>
      <c r="J121" s="536">
        <f>(I121*1000)/6630</f>
        <v>576.16892911010564</v>
      </c>
      <c r="K121" s="514">
        <v>22.1</v>
      </c>
      <c r="L121" s="536">
        <f>(K121-10)*1000/25.3</f>
        <v>478.26086956521743</v>
      </c>
      <c r="M121" s="542">
        <f>H121+J121+L121</f>
        <v>1608.0012272467516</v>
      </c>
      <c r="N121" s="534">
        <v>8</v>
      </c>
      <c r="O121" s="529" t="s">
        <v>103</v>
      </c>
      <c r="P121"/>
      <c r="R121"/>
      <c r="S121"/>
      <c r="T121"/>
      <c r="U121"/>
      <c r="V121"/>
      <c r="W121"/>
      <c r="X121"/>
      <c r="Y121"/>
    </row>
    <row r="122" spans="1:25" ht="13.5" customHeight="1" x14ac:dyDescent="0.25">
      <c r="A122" s="420" t="s">
        <v>95</v>
      </c>
      <c r="B122" s="421" t="s">
        <v>209</v>
      </c>
      <c r="C122" s="428" t="s">
        <v>56</v>
      </c>
      <c r="D122" s="210" t="s">
        <v>7</v>
      </c>
      <c r="E122" s="294" t="s">
        <v>16</v>
      </c>
      <c r="F122" s="429" t="s">
        <v>116</v>
      </c>
      <c r="G122" s="424">
        <v>24</v>
      </c>
      <c r="H122" s="198">
        <f t="shared" si="21"/>
        <v>428.57142857142856</v>
      </c>
      <c r="I122" s="430">
        <v>3740</v>
      </c>
      <c r="J122" s="198">
        <f t="shared" si="22"/>
        <v>564.10256410256409</v>
      </c>
      <c r="K122" s="431">
        <v>25</v>
      </c>
      <c r="L122" s="198">
        <f t="shared" si="23"/>
        <v>592.88537549407113</v>
      </c>
      <c r="M122" s="541">
        <f t="shared" si="24"/>
        <v>1585.5593681680639</v>
      </c>
      <c r="N122" s="67">
        <v>7</v>
      </c>
      <c r="O122" s="432" t="s">
        <v>29</v>
      </c>
      <c r="P122"/>
      <c r="R122"/>
      <c r="S122"/>
      <c r="T122"/>
      <c r="U122"/>
      <c r="V122"/>
      <c r="W122"/>
      <c r="X122"/>
      <c r="Y122"/>
    </row>
    <row r="123" spans="1:25" ht="13.5" customHeight="1" x14ac:dyDescent="0.25">
      <c r="A123" s="420" t="s">
        <v>97</v>
      </c>
      <c r="B123" s="421" t="s">
        <v>254</v>
      </c>
      <c r="C123" s="428" t="s">
        <v>57</v>
      </c>
      <c r="D123" s="87" t="s">
        <v>6</v>
      </c>
      <c r="E123" s="294" t="s">
        <v>12</v>
      </c>
      <c r="F123" s="423" t="s">
        <v>116</v>
      </c>
      <c r="G123" s="433">
        <v>24</v>
      </c>
      <c r="H123" s="537">
        <f>((G123)*1000)/56</f>
        <v>428.57142857142856</v>
      </c>
      <c r="I123" s="41">
        <v>2690</v>
      </c>
      <c r="J123" s="537">
        <f>(I123*1000)/6630</f>
        <v>405.73152337858221</v>
      </c>
      <c r="K123" s="41">
        <v>27.1</v>
      </c>
      <c r="L123" s="537">
        <f>(K123-10)*1000/25.3</f>
        <v>675.88932806324112</v>
      </c>
      <c r="M123" s="543">
        <f>H123+J123+L123</f>
        <v>1510.192280013252</v>
      </c>
      <c r="N123" s="916">
        <v>9</v>
      </c>
      <c r="O123" s="917" t="s">
        <v>58</v>
      </c>
      <c r="P123"/>
      <c r="R123"/>
      <c r="S123"/>
      <c r="T123"/>
      <c r="U123"/>
      <c r="V123"/>
      <c r="W123"/>
      <c r="X123"/>
      <c r="Y123"/>
    </row>
    <row r="124" spans="1:25" ht="13.5" customHeight="1" x14ac:dyDescent="0.25">
      <c r="A124" s="436" t="s">
        <v>99</v>
      </c>
      <c r="B124" s="437" t="s">
        <v>213</v>
      </c>
      <c r="C124" s="438" t="s">
        <v>59</v>
      </c>
      <c r="D124" s="89" t="s">
        <v>6</v>
      </c>
      <c r="E124" s="439" t="s">
        <v>67</v>
      </c>
      <c r="F124" s="440" t="s">
        <v>306</v>
      </c>
      <c r="G124" s="441">
        <v>37</v>
      </c>
      <c r="H124" s="538">
        <f t="shared" si="21"/>
        <v>660.71428571428567</v>
      </c>
      <c r="I124" s="547">
        <v>1980</v>
      </c>
      <c r="J124" s="538">
        <f t="shared" si="22"/>
        <v>298.6425339366516</v>
      </c>
      <c r="K124" s="431">
        <v>21</v>
      </c>
      <c r="L124" s="538">
        <f t="shared" si="23"/>
        <v>434.78260869565219</v>
      </c>
      <c r="M124" s="544">
        <f t="shared" si="24"/>
        <v>1394.1394283465895</v>
      </c>
      <c r="N124" s="68">
        <v>11</v>
      </c>
      <c r="O124" s="434" t="s">
        <v>258</v>
      </c>
      <c r="P124"/>
      <c r="R124"/>
      <c r="S124"/>
      <c r="T124"/>
      <c r="U124"/>
      <c r="V124"/>
      <c r="W124"/>
      <c r="X124"/>
      <c r="Y124"/>
    </row>
    <row r="125" spans="1:25" ht="13.5" customHeight="1" thickBot="1" x14ac:dyDescent="0.3">
      <c r="A125" s="435" t="s">
        <v>100</v>
      </c>
      <c r="B125" s="921" t="s">
        <v>203</v>
      </c>
      <c r="C125" s="922" t="s">
        <v>57</v>
      </c>
      <c r="D125" s="923" t="s">
        <v>6</v>
      </c>
      <c r="E125" s="924" t="s">
        <v>13</v>
      </c>
      <c r="F125" s="925" t="s">
        <v>306</v>
      </c>
      <c r="G125" s="926">
        <v>37</v>
      </c>
      <c r="H125" s="927">
        <f t="shared" si="21"/>
        <v>660.71428571428567</v>
      </c>
      <c r="I125" s="928">
        <v>2630</v>
      </c>
      <c r="J125" s="927">
        <f t="shared" si="22"/>
        <v>396.68174962292608</v>
      </c>
      <c r="K125" s="200">
        <v>18.3</v>
      </c>
      <c r="L125" s="927">
        <f t="shared" si="23"/>
        <v>328.06324110671937</v>
      </c>
      <c r="M125" s="929">
        <f t="shared" si="24"/>
        <v>1385.4592764439312</v>
      </c>
      <c r="N125" s="69">
        <v>12</v>
      </c>
      <c r="O125" s="930" t="s">
        <v>52</v>
      </c>
      <c r="P125"/>
      <c r="R125"/>
      <c r="S125"/>
      <c r="T125"/>
      <c r="U125"/>
      <c r="V125"/>
      <c r="W125"/>
      <c r="X125"/>
      <c r="Y125"/>
    </row>
    <row r="126" spans="1:25" ht="13.5" customHeight="1" thickTop="1" x14ac:dyDescent="0.25">
      <c r="A126" s="436" t="s">
        <v>102</v>
      </c>
      <c r="B126" s="29" t="s">
        <v>307</v>
      </c>
      <c r="C126" s="48">
        <v>2013</v>
      </c>
      <c r="D126" s="363" t="s">
        <v>6</v>
      </c>
      <c r="E126" s="907" t="s">
        <v>9</v>
      </c>
      <c r="F126" s="918" t="s">
        <v>308</v>
      </c>
      <c r="G126" s="919">
        <v>13</v>
      </c>
      <c r="H126" s="201">
        <f t="shared" si="21"/>
        <v>232.14285714285714</v>
      </c>
      <c r="I126" s="920">
        <v>1530</v>
      </c>
      <c r="J126" s="201">
        <f t="shared" si="22"/>
        <v>230.76923076923077</v>
      </c>
      <c r="K126" s="37">
        <v>0</v>
      </c>
      <c r="L126" s="201">
        <v>0</v>
      </c>
      <c r="M126" s="545">
        <f t="shared" si="24"/>
        <v>462.91208791208794</v>
      </c>
      <c r="N126" s="348"/>
      <c r="O126" s="443" t="s">
        <v>103</v>
      </c>
      <c r="P126"/>
      <c r="R126"/>
      <c r="S126"/>
      <c r="T126"/>
      <c r="U126"/>
      <c r="V126"/>
      <c r="W126"/>
      <c r="X126"/>
      <c r="Y126"/>
    </row>
    <row r="127" spans="1:25" ht="13.5" customHeight="1" x14ac:dyDescent="0.25">
      <c r="A127" s="420" t="s">
        <v>104</v>
      </c>
      <c r="B127" s="9" t="s">
        <v>309</v>
      </c>
      <c r="C127" s="222">
        <v>2013</v>
      </c>
      <c r="D127" s="23" t="s">
        <v>6</v>
      </c>
      <c r="E127" s="531" t="s">
        <v>9</v>
      </c>
      <c r="F127" s="442" t="s">
        <v>308</v>
      </c>
      <c r="G127" s="10">
        <v>13</v>
      </c>
      <c r="H127" s="198">
        <f t="shared" si="21"/>
        <v>232.14285714285714</v>
      </c>
      <c r="I127" s="33">
        <v>1330</v>
      </c>
      <c r="J127" s="198">
        <f t="shared" si="22"/>
        <v>200.60331825037707</v>
      </c>
      <c r="K127" s="22">
        <v>0</v>
      </c>
      <c r="L127" s="198">
        <v>0</v>
      </c>
      <c r="M127" s="545">
        <f t="shared" si="24"/>
        <v>432.74617539323424</v>
      </c>
      <c r="N127" s="389"/>
      <c r="O127" s="443" t="s">
        <v>103</v>
      </c>
      <c r="P127"/>
      <c r="R127"/>
      <c r="S127"/>
      <c r="T127"/>
      <c r="U127"/>
      <c r="V127"/>
      <c r="W127"/>
      <c r="X127"/>
      <c r="Y127"/>
    </row>
    <row r="128" spans="1:25" ht="13.5" customHeight="1" x14ac:dyDescent="0.25">
      <c r="A128" s="420" t="s">
        <v>105</v>
      </c>
      <c r="B128" s="9" t="s">
        <v>310</v>
      </c>
      <c r="C128" s="222">
        <v>2015</v>
      </c>
      <c r="D128" s="23" t="s">
        <v>7</v>
      </c>
      <c r="E128" s="531" t="s">
        <v>9</v>
      </c>
      <c r="F128" s="444" t="s">
        <v>311</v>
      </c>
      <c r="G128" s="445">
        <v>0</v>
      </c>
      <c r="H128" s="198">
        <f t="shared" si="21"/>
        <v>0</v>
      </c>
      <c r="I128" s="222">
        <v>1060</v>
      </c>
      <c r="J128" s="198">
        <f t="shared" si="22"/>
        <v>159.87933634992459</v>
      </c>
      <c r="K128" s="22" t="s">
        <v>64</v>
      </c>
      <c r="L128" s="198"/>
      <c r="M128" s="545">
        <f t="shared" si="24"/>
        <v>159.87933634992459</v>
      </c>
      <c r="N128" s="389"/>
      <c r="O128" s="443" t="s">
        <v>103</v>
      </c>
      <c r="P128"/>
      <c r="R128"/>
      <c r="S128"/>
      <c r="T128"/>
      <c r="U128"/>
      <c r="V128"/>
      <c r="W128"/>
      <c r="X128"/>
      <c r="Y128"/>
    </row>
    <row r="129" spans="1:25" s="72" customFormat="1" ht="15" customHeight="1" x14ac:dyDescent="0.25">
      <c r="A129" s="420" t="s">
        <v>106</v>
      </c>
      <c r="B129" s="9" t="s">
        <v>312</v>
      </c>
      <c r="C129" s="222">
        <v>2013</v>
      </c>
      <c r="D129" s="23" t="s">
        <v>6</v>
      </c>
      <c r="E129" s="531" t="s">
        <v>9</v>
      </c>
      <c r="F129" s="268" t="s">
        <v>313</v>
      </c>
      <c r="G129" s="445">
        <v>0</v>
      </c>
      <c r="H129" s="198">
        <f t="shared" si="21"/>
        <v>0</v>
      </c>
      <c r="I129" s="33">
        <v>980</v>
      </c>
      <c r="J129" s="198">
        <f t="shared" si="22"/>
        <v>147.81297134238309</v>
      </c>
      <c r="K129" s="22">
        <v>9.3000000000000007</v>
      </c>
      <c r="L129" s="198">
        <v>0</v>
      </c>
      <c r="M129" s="546">
        <f t="shared" si="24"/>
        <v>147.81297134238309</v>
      </c>
      <c r="N129" s="446"/>
      <c r="O129" s="443" t="s">
        <v>103</v>
      </c>
      <c r="P129"/>
      <c r="Q129"/>
      <c r="R129"/>
      <c r="S129"/>
      <c r="T129"/>
      <c r="U129"/>
      <c r="V129"/>
      <c r="W129"/>
      <c r="X129"/>
      <c r="Y129"/>
    </row>
    <row r="130" spans="1:25" s="72" customFormat="1" ht="15.75" customHeight="1" x14ac:dyDescent="0.25">
      <c r="A130" s="111"/>
      <c r="B130" s="94" t="s">
        <v>118</v>
      </c>
      <c r="C130" s="137"/>
      <c r="D130" s="137"/>
      <c r="E130" s="137"/>
      <c r="F130" s="137"/>
      <c r="G130" s="138"/>
      <c r="H130" s="137"/>
      <c r="I130" s="139"/>
      <c r="J130" s="137"/>
      <c r="K130" s="137"/>
      <c r="L130" s="137"/>
      <c r="M130" s="137"/>
      <c r="N130" s="140"/>
      <c r="O130" s="447"/>
      <c r="P130"/>
      <c r="Q130"/>
      <c r="R130"/>
      <c r="S130"/>
      <c r="T130"/>
      <c r="U130"/>
      <c r="V130"/>
      <c r="W130"/>
      <c r="X130"/>
      <c r="Y130"/>
    </row>
    <row r="131" spans="1:25" s="99" customFormat="1" ht="15.75" customHeight="1" x14ac:dyDescent="0.25">
      <c r="B131" s="93" t="s">
        <v>109</v>
      </c>
      <c r="C131" s="187"/>
      <c r="D131" s="187"/>
      <c r="E131" s="187"/>
      <c r="F131" s="187"/>
      <c r="G131" s="188"/>
      <c r="H131" s="187"/>
      <c r="I131" s="189"/>
      <c r="J131" s="187"/>
      <c r="K131" s="149" t="s">
        <v>103</v>
      </c>
      <c r="L131" s="150" t="s">
        <v>119</v>
      </c>
      <c r="M131" s="187"/>
      <c r="O131" s="448"/>
      <c r="P131"/>
      <c r="Q131"/>
      <c r="R131"/>
      <c r="S131"/>
      <c r="T131"/>
      <c r="U131"/>
      <c r="V131"/>
      <c r="W131"/>
      <c r="X131"/>
      <c r="Y131"/>
    </row>
    <row r="132" spans="1:25" s="212" customFormat="1" ht="15" x14ac:dyDescent="0.25">
      <c r="B132" s="82" t="s">
        <v>276</v>
      </c>
      <c r="P132"/>
      <c r="Q132"/>
      <c r="R132"/>
      <c r="S132"/>
      <c r="T132"/>
      <c r="U132"/>
      <c r="V132"/>
      <c r="W132"/>
      <c r="X132"/>
      <c r="Y132"/>
    </row>
    <row r="133" spans="1:25" s="212" customFormat="1" ht="11.25" customHeight="1" x14ac:dyDescent="0.25">
      <c r="A133" s="100"/>
      <c r="B133" s="212" t="s">
        <v>314</v>
      </c>
      <c r="C133" s="112"/>
      <c r="D133" s="112"/>
      <c r="F133" s="190"/>
      <c r="G133" s="191"/>
      <c r="H133" s="112"/>
      <c r="I133" s="143"/>
      <c r="J133" s="192"/>
      <c r="K133" s="192"/>
      <c r="L133" s="192"/>
      <c r="M133" s="192"/>
      <c r="O133" s="449"/>
      <c r="P133"/>
      <c r="Q133"/>
      <c r="R133"/>
      <c r="S133"/>
      <c r="T133"/>
      <c r="U133"/>
      <c r="V133"/>
      <c r="W133"/>
      <c r="X133"/>
      <c r="Y133"/>
    </row>
    <row r="134" spans="1:25" s="212" customFormat="1" ht="11.25" customHeight="1" x14ac:dyDescent="0.25">
      <c r="A134" s="179">
        <v>1</v>
      </c>
      <c r="B134" s="180" t="s">
        <v>298</v>
      </c>
      <c r="C134" s="179" t="s">
        <v>46</v>
      </c>
      <c r="D134" s="179" t="s">
        <v>315</v>
      </c>
      <c r="E134" s="450" t="s">
        <v>9</v>
      </c>
      <c r="F134" s="179" t="s">
        <v>36</v>
      </c>
      <c r="G134" s="179"/>
      <c r="H134" s="179"/>
      <c r="I134" s="179">
        <v>7070</v>
      </c>
      <c r="J134" s="179"/>
      <c r="K134" s="179" t="s">
        <v>316</v>
      </c>
      <c r="L134" s="179"/>
      <c r="M134" s="179">
        <v>3060.97</v>
      </c>
      <c r="N134" s="179" t="s">
        <v>52</v>
      </c>
      <c r="O134" s="451" t="s">
        <v>52</v>
      </c>
      <c r="P134"/>
      <c r="Q134"/>
      <c r="R134"/>
      <c r="S134"/>
      <c r="T134"/>
      <c r="U134"/>
      <c r="V134"/>
      <c r="W134"/>
      <c r="X134"/>
      <c r="Y134"/>
    </row>
    <row r="135" spans="1:25" ht="11.25" customHeight="1" x14ac:dyDescent="0.25">
      <c r="A135" s="452">
        <v>2</v>
      </c>
      <c r="B135" s="452" t="s">
        <v>186</v>
      </c>
      <c r="C135" s="452" t="s">
        <v>46</v>
      </c>
      <c r="D135" s="452" t="s">
        <v>315</v>
      </c>
      <c r="E135" s="452" t="s">
        <v>44</v>
      </c>
      <c r="F135" s="452" t="s">
        <v>113</v>
      </c>
      <c r="G135" s="452"/>
      <c r="H135" s="452"/>
      <c r="I135" s="452">
        <v>5230</v>
      </c>
      <c r="J135" s="452"/>
      <c r="K135" s="452" t="s">
        <v>317</v>
      </c>
      <c r="L135" s="452"/>
      <c r="M135" s="452">
        <v>2438.41</v>
      </c>
      <c r="N135" s="452" t="s">
        <v>129</v>
      </c>
      <c r="O135" s="453" t="s">
        <v>58</v>
      </c>
      <c r="P135"/>
      <c r="R135"/>
      <c r="S135"/>
      <c r="T135"/>
      <c r="U135"/>
      <c r="V135"/>
      <c r="W135"/>
      <c r="X135"/>
      <c r="Y135"/>
    </row>
    <row r="136" spans="1:25" ht="11.25" customHeight="1" x14ac:dyDescent="0.25">
      <c r="A136" s="179">
        <v>3</v>
      </c>
      <c r="B136" s="179" t="s">
        <v>194</v>
      </c>
      <c r="C136" s="179" t="s">
        <v>46</v>
      </c>
      <c r="D136" s="179" t="s">
        <v>315</v>
      </c>
      <c r="E136" s="179" t="s">
        <v>13</v>
      </c>
      <c r="F136" s="179" t="s">
        <v>318</v>
      </c>
      <c r="G136" s="179"/>
      <c r="H136" s="179"/>
      <c r="I136" s="179">
        <v>3950</v>
      </c>
      <c r="J136" s="179"/>
      <c r="K136" s="179" t="s">
        <v>319</v>
      </c>
      <c r="L136" s="179"/>
      <c r="M136" s="179">
        <v>2272.87</v>
      </c>
      <c r="N136" s="179" t="s">
        <v>32</v>
      </c>
      <c r="O136" s="454" t="s">
        <v>58</v>
      </c>
      <c r="P136"/>
      <c r="R136"/>
      <c r="S136"/>
      <c r="T136"/>
      <c r="U136"/>
      <c r="V136"/>
      <c r="W136"/>
      <c r="X136"/>
      <c r="Y136"/>
    </row>
    <row r="137" spans="1:25" ht="11.25" customHeight="1" x14ac:dyDescent="0.25">
      <c r="A137" s="452">
        <v>4</v>
      </c>
      <c r="B137" s="452" t="s">
        <v>208</v>
      </c>
      <c r="C137" s="452" t="s">
        <v>59</v>
      </c>
      <c r="D137" s="452" t="s">
        <v>315</v>
      </c>
      <c r="E137" s="452" t="s">
        <v>12</v>
      </c>
      <c r="F137" s="452" t="s">
        <v>53</v>
      </c>
      <c r="G137" s="452"/>
      <c r="H137" s="452"/>
      <c r="I137" s="452">
        <v>3900</v>
      </c>
      <c r="J137" s="452"/>
      <c r="K137" s="452" t="s">
        <v>320</v>
      </c>
      <c r="L137" s="452"/>
      <c r="M137" s="452">
        <v>2160.5100000000002</v>
      </c>
      <c r="N137" s="452" t="s">
        <v>112</v>
      </c>
      <c r="O137" s="453" t="s">
        <v>45</v>
      </c>
      <c r="P137"/>
      <c r="R137"/>
      <c r="S137"/>
      <c r="T137"/>
      <c r="U137"/>
      <c r="V137"/>
      <c r="W137"/>
      <c r="X137"/>
      <c r="Y137"/>
    </row>
    <row r="138" spans="1:25" ht="11.25" customHeight="1" x14ac:dyDescent="0.25">
      <c r="A138" s="179">
        <v>5</v>
      </c>
      <c r="B138" s="180" t="s">
        <v>321</v>
      </c>
      <c r="C138" s="179" t="s">
        <v>46</v>
      </c>
      <c r="D138" s="179" t="s">
        <v>315</v>
      </c>
      <c r="E138" s="450" t="s">
        <v>9</v>
      </c>
      <c r="F138" s="179" t="s">
        <v>54</v>
      </c>
      <c r="G138" s="179"/>
      <c r="H138" s="179"/>
      <c r="I138" s="179">
        <v>2960</v>
      </c>
      <c r="J138" s="179"/>
      <c r="K138" s="179" t="s">
        <v>317</v>
      </c>
      <c r="L138" s="179"/>
      <c r="M138" s="179">
        <v>2033.53</v>
      </c>
      <c r="N138" s="179" t="s">
        <v>52</v>
      </c>
      <c r="O138" s="451" t="s">
        <v>45</v>
      </c>
      <c r="P138"/>
      <c r="R138"/>
      <c r="S138"/>
      <c r="T138"/>
      <c r="U138"/>
      <c r="V138"/>
      <c r="W138"/>
      <c r="X138"/>
      <c r="Y138"/>
    </row>
    <row r="139" spans="1:25" ht="11.25" customHeight="1" x14ac:dyDescent="0.25">
      <c r="A139" s="452">
        <v>6</v>
      </c>
      <c r="B139" s="452" t="s">
        <v>322</v>
      </c>
      <c r="C139" s="452" t="s">
        <v>46</v>
      </c>
      <c r="D139" s="452" t="s">
        <v>315</v>
      </c>
      <c r="E139" s="452" t="s">
        <v>10</v>
      </c>
      <c r="F139" s="452" t="s">
        <v>47</v>
      </c>
      <c r="G139" s="452"/>
      <c r="H139" s="452"/>
      <c r="I139" s="452">
        <v>1670</v>
      </c>
      <c r="J139" s="452"/>
      <c r="K139" s="452" t="s">
        <v>323</v>
      </c>
      <c r="L139" s="452"/>
      <c r="M139" s="452">
        <v>1998.5</v>
      </c>
      <c r="N139" s="452" t="s">
        <v>112</v>
      </c>
      <c r="O139" s="453" t="s">
        <v>45</v>
      </c>
      <c r="P139"/>
      <c r="R139"/>
      <c r="S139"/>
      <c r="T139"/>
      <c r="U139"/>
      <c r="V139"/>
      <c r="W139"/>
      <c r="X139"/>
      <c r="Y139"/>
    </row>
    <row r="140" spans="1:25" ht="11.25" customHeight="1" x14ac:dyDescent="0.25">
      <c r="A140" s="179">
        <v>7</v>
      </c>
      <c r="B140" s="179" t="s">
        <v>246</v>
      </c>
      <c r="C140" s="179" t="s">
        <v>46</v>
      </c>
      <c r="D140" s="179" t="s">
        <v>315</v>
      </c>
      <c r="E140" s="179" t="s">
        <v>10</v>
      </c>
      <c r="F140" s="179" t="s">
        <v>53</v>
      </c>
      <c r="G140" s="179"/>
      <c r="H140" s="179"/>
      <c r="I140" s="179">
        <v>2500</v>
      </c>
      <c r="J140" s="179"/>
      <c r="K140" s="179" t="s">
        <v>324</v>
      </c>
      <c r="L140" s="179"/>
      <c r="M140" s="179">
        <v>1953.29</v>
      </c>
      <c r="N140" s="179" t="s">
        <v>50</v>
      </c>
      <c r="O140" s="451" t="s">
        <v>114</v>
      </c>
      <c r="P140"/>
      <c r="R140"/>
      <c r="S140"/>
      <c r="T140"/>
      <c r="U140"/>
      <c r="V140"/>
      <c r="W140"/>
      <c r="X140"/>
      <c r="Y140"/>
    </row>
    <row r="141" spans="1:25" ht="11.25" customHeight="1" x14ac:dyDescent="0.25">
      <c r="A141" s="452">
        <v>8</v>
      </c>
      <c r="B141" s="452" t="s">
        <v>204</v>
      </c>
      <c r="C141" s="452" t="s">
        <v>57</v>
      </c>
      <c r="D141" s="452" t="s">
        <v>256</v>
      </c>
      <c r="E141" s="452" t="s">
        <v>13</v>
      </c>
      <c r="F141" s="452" t="s">
        <v>302</v>
      </c>
      <c r="G141" s="452"/>
      <c r="H141" s="452"/>
      <c r="I141" s="452">
        <v>2780</v>
      </c>
      <c r="J141" s="452"/>
      <c r="K141" s="452" t="s">
        <v>325</v>
      </c>
      <c r="L141" s="452"/>
      <c r="M141" s="452">
        <v>1952.94</v>
      </c>
      <c r="N141" s="452" t="s">
        <v>52</v>
      </c>
      <c r="O141" s="453" t="s">
        <v>120</v>
      </c>
      <c r="P141"/>
      <c r="R141"/>
      <c r="S141"/>
      <c r="T141"/>
      <c r="U141"/>
      <c r="V141"/>
      <c r="W141"/>
      <c r="X141"/>
      <c r="Y141"/>
    </row>
    <row r="142" spans="1:25" ht="11.25" customHeight="1" x14ac:dyDescent="0.25">
      <c r="A142" s="179">
        <v>9</v>
      </c>
      <c r="B142" s="179" t="s">
        <v>326</v>
      </c>
      <c r="C142" s="179" t="s">
        <v>46</v>
      </c>
      <c r="D142" s="179" t="s">
        <v>315</v>
      </c>
      <c r="E142" s="179" t="s">
        <v>14</v>
      </c>
      <c r="F142" s="179" t="s">
        <v>327</v>
      </c>
      <c r="G142" s="179"/>
      <c r="H142" s="179"/>
      <c r="I142" s="179">
        <v>2720</v>
      </c>
      <c r="J142" s="179"/>
      <c r="K142" s="179" t="s">
        <v>328</v>
      </c>
      <c r="L142" s="179"/>
      <c r="M142" s="179">
        <v>1850.71</v>
      </c>
      <c r="N142" s="179" t="s">
        <v>52</v>
      </c>
      <c r="O142" s="451" t="s">
        <v>60</v>
      </c>
      <c r="P142"/>
      <c r="R142"/>
      <c r="S142"/>
      <c r="T142"/>
      <c r="U142"/>
      <c r="V142"/>
      <c r="W142"/>
      <c r="X142"/>
      <c r="Y142"/>
    </row>
    <row r="143" spans="1:25" ht="15" x14ac:dyDescent="0.25">
      <c r="A143" s="452">
        <v>10</v>
      </c>
      <c r="B143" s="452" t="s">
        <v>252</v>
      </c>
      <c r="C143" s="452" t="s">
        <v>59</v>
      </c>
      <c r="D143" s="452" t="s">
        <v>315</v>
      </c>
      <c r="E143" s="452" t="s">
        <v>61</v>
      </c>
      <c r="F143" s="452" t="s">
        <v>303</v>
      </c>
      <c r="G143" s="452"/>
      <c r="H143" s="452"/>
      <c r="I143" s="452">
        <v>1970</v>
      </c>
      <c r="J143" s="452"/>
      <c r="K143" s="452" t="s">
        <v>329</v>
      </c>
      <c r="L143" s="452"/>
      <c r="M143" s="452">
        <v>1834.57</v>
      </c>
      <c r="N143" s="452" t="s">
        <v>62</v>
      </c>
      <c r="O143" s="453" t="s">
        <v>52</v>
      </c>
      <c r="P143"/>
      <c r="R143"/>
      <c r="S143"/>
      <c r="T143"/>
      <c r="U143"/>
      <c r="V143"/>
      <c r="W143"/>
      <c r="X143"/>
      <c r="Y143"/>
    </row>
    <row r="144" spans="1:25" ht="15" x14ac:dyDescent="0.25">
      <c r="A144" s="179">
        <v>11</v>
      </c>
      <c r="B144" s="179" t="s">
        <v>253</v>
      </c>
      <c r="C144" s="179" t="s">
        <v>59</v>
      </c>
      <c r="D144" s="179" t="s">
        <v>315</v>
      </c>
      <c r="E144" s="179" t="s">
        <v>12</v>
      </c>
      <c r="F144" s="179" t="s">
        <v>304</v>
      </c>
      <c r="G144" s="179"/>
      <c r="H144" s="179"/>
      <c r="I144" s="179">
        <v>2550</v>
      </c>
      <c r="J144" s="179"/>
      <c r="K144" s="179" t="s">
        <v>330</v>
      </c>
      <c r="L144" s="179"/>
      <c r="M144" s="179">
        <v>1817.25</v>
      </c>
      <c r="N144" s="179" t="s">
        <v>45</v>
      </c>
      <c r="O144" s="451" t="s">
        <v>45</v>
      </c>
    </row>
  </sheetData>
  <mergeCells count="67">
    <mergeCell ref="I112:J112"/>
    <mergeCell ref="K112:L112"/>
    <mergeCell ref="M112:M113"/>
    <mergeCell ref="N112:N113"/>
    <mergeCell ref="O112:O113"/>
    <mergeCell ref="A112:B112"/>
    <mergeCell ref="C112:C113"/>
    <mergeCell ref="D112:D113"/>
    <mergeCell ref="E112:E113"/>
    <mergeCell ref="F112:H112"/>
    <mergeCell ref="A76:A77"/>
    <mergeCell ref="B76:B77"/>
    <mergeCell ref="B96:O96"/>
    <mergeCell ref="A108:O108"/>
    <mergeCell ref="A109:O109"/>
    <mergeCell ref="I75:J75"/>
    <mergeCell ref="K75:L75"/>
    <mergeCell ref="M75:M77"/>
    <mergeCell ref="N75:N77"/>
    <mergeCell ref="O75:O77"/>
    <mergeCell ref="A36:O36"/>
    <mergeCell ref="A37:O37"/>
    <mergeCell ref="A38:O38"/>
    <mergeCell ref="B27:M27"/>
    <mergeCell ref="A60:L60"/>
    <mergeCell ref="K40:L40"/>
    <mergeCell ref="A40:B40"/>
    <mergeCell ref="C40:C42"/>
    <mergeCell ref="D40:D42"/>
    <mergeCell ref="E40:E42"/>
    <mergeCell ref="F40:H40"/>
    <mergeCell ref="I40:J40"/>
    <mergeCell ref="M40:M42"/>
    <mergeCell ref="N40:N42"/>
    <mergeCell ref="O40:O42"/>
    <mergeCell ref="A1:O1"/>
    <mergeCell ref="A2:O2"/>
    <mergeCell ref="A3:O3"/>
    <mergeCell ref="A5:A7"/>
    <mergeCell ref="C5:C7"/>
    <mergeCell ref="D5:D7"/>
    <mergeCell ref="E5:E7"/>
    <mergeCell ref="F5:H5"/>
    <mergeCell ref="I5:J5"/>
    <mergeCell ref="K5:L5"/>
    <mergeCell ref="O5:O7"/>
    <mergeCell ref="B6:B7"/>
    <mergeCell ref="F6:F7"/>
    <mergeCell ref="G6:G7"/>
    <mergeCell ref="M5:M7"/>
    <mergeCell ref="N5:N7"/>
    <mergeCell ref="A71:O71"/>
    <mergeCell ref="A110:O110"/>
    <mergeCell ref="A41:A42"/>
    <mergeCell ref="B41:B42"/>
    <mergeCell ref="F41:F42"/>
    <mergeCell ref="G41:G42"/>
    <mergeCell ref="F76:F77"/>
    <mergeCell ref="G76:G77"/>
    <mergeCell ref="A61:O61"/>
    <mergeCell ref="A72:O72"/>
    <mergeCell ref="A73:O73"/>
    <mergeCell ref="A75:B75"/>
    <mergeCell ref="C75:C77"/>
    <mergeCell ref="D75:D77"/>
    <mergeCell ref="E75:E77"/>
    <mergeCell ref="F75:H75"/>
  </mergeCells>
  <hyperlinks>
    <hyperlink ref="B88" r:id="rId1" display="https://iwwfed-ea.org/classic/rl2025/eame/index.php?skier=SVK862020805"/>
    <hyperlink ref="B92" r:id="rId2" display="https://iwwfed-ea.org/classic/rl2025/eame/index.php?skier=GER792023879"/>
    <hyperlink ref="B93" r:id="rId3" display="https://iwwfed-ea.org/classic/rl2025/eame/index.php?skier=GRE982018487"/>
    <hyperlink ref="B95" r:id="rId4" display="https://iwwfed-ea.org/classic/rl2025/eame/index.php?skier=IWF100200014"/>
    <hyperlink ref="B121" r:id="rId5" display="https://iwwfed-ea.org/classic/rl2025/eame/index.php?skier=UKR982023755"/>
    <hyperlink ref="B119" r:id="rId6" display="https://iwwfed-ea.org/classic/rl2025/eame/index.php?skier=AUT982024296"/>
    <hyperlink ref="O135" r:id="rId7" tooltip="KLI Trophy 2025_x000d_Fosso Ghiaia_x000d_21.09.2025" display="https://www.iwwfed-ea.org/classic/25ITA015/"/>
    <hyperlink ref="O136" r:id="rId8" tooltip="KLI Trophy 2025_x000d_Fosso Ghiaia_x000d_21.09.2025" display="https://www.iwwfed-ea.org/classic/25ITA015/"/>
    <hyperlink ref="O137" r:id="rId9" tooltip="Austrian Masters All Categories_x000d_Fischlham_x000d_17.08.2025" display="https://www.iwwfed-ea.org/classic/25AUT006/"/>
    <hyperlink ref="O138" r:id="rId10" tooltip="Austrian Masters All Categories_x000d_Fischlham_x000d_17.08.2025" display="https://www.iwwfed-ea.org/classic/25AUT006/"/>
    <hyperlink ref="O139" r:id="rId11" tooltip="Austrian Masters All Categories_x000d_Fischlham_x000d_17.08.2025" display="https://www.iwwfed-ea.org/classic/25AUT006/"/>
    <hyperlink ref="O140" r:id="rId12" tooltip="Turps Trophy_x000d_Gosfield Lake Water Ski Club_x000d_28.09.2025" display="https://www.iwwfed-ea.org/classic/25GBR012/"/>
    <hyperlink ref="O141" r:id="rId13" tooltip="Championnat de France RELEVES 2025_x000d_Ski nautique Montbeliardais_x000d_11.07.2025" display="https://www.iwwfed-ea.org/classic/25FRA016/"/>
    <hyperlink ref="O142" r:id="rId14" tooltip="Linz Open in Memoriam Franz Kuhn_x000d_Salmsee, Steyregg_x000d_13.07.2025" display="https://www.iwwfed-ea.org/classic/25AUT003/"/>
    <hyperlink ref="O143" r:id="rId15" tooltip="2025 IWWF E&amp;A Youth (U14 &amp; U17) Championship_x000d_Botaski - Sesena Waterski Complex_x000d_20.07.2025" display="https://www.iwwfed-ea.org/classic/25EURO06/"/>
    <hyperlink ref="O144" r:id="rId16" tooltip="Austrian Masters All Categories_x000d_Fischlham_x000d_17.08.2025" display="https://www.iwwfed-ea.org/classic/25AUT006/"/>
    <hyperlink ref="O32" r:id="rId17" tooltip="2025 IWWF E&amp;A Under-21 Championship_x000d_Internationaler Wiener Wasserski Club_x000d_22.08.2025" display="https://www.iwwfed-ea.org/classic/25EURO05/"/>
    <hyperlink ref="O134" r:id="rId18" tooltip="2025 IWWF E&amp;A Youth (U14 &amp; U17) Championship_x000d_Botaski - Sesena Waterski Complex_x000d_20.07.2025" display="https://www.iwwfed-ea.org/classic/25EURO06/"/>
    <hyperlink ref="B134" r:id="rId19" display="https://www.iwwfed-ea.org/classic/rl2025/eame/index.php?skier=IWF100200021"/>
    <hyperlink ref="N134" r:id="rId20" tooltip="2025 IWWF E&amp;A Youth (U14 &amp; U17) Championship_x000d_Botaski - Sesena Waterski Complex_x000d_20.07.2025" display="https://www.iwwfed-ea.org/classic/25EURO06/"/>
    <hyperlink ref="B135" r:id="rId21" display="https://www.iwwfed-ea.org/classic/rl2025/eame/index.php?skier=GRE982018475"/>
    <hyperlink ref="N135" r:id="rId22" tooltip="Hellenic Youth &amp; +35 National Waterski Championshi_x000d_Stratos lake_x000d_03.08.2025" display="https://www.iwwfed-ea.org/classic/25GRE006/"/>
    <hyperlink ref="B136" r:id="rId23" display="https://www.iwwfed-ea.org/classic/rl2025/eame/index.php?skier=UKR982023745"/>
    <hyperlink ref="N136" r:id="rId24" tooltip="2025 IWWF World Waterski Championships_x000d_Recetto_x000d_31.08.2025" display="https://www.iwwfed-ea.org/classic/25IWWF04/"/>
    <hyperlink ref="B137" r:id="rId25" display="https://www.iwwfed-ea.org/classic/rl2025/eame/index.php?skier=AUT982024303"/>
    <hyperlink ref="N137" r:id="rId26" tooltip="II Jolly Overall Cup_x000d_San Gervasio Bresciano_x000d_14.09.2025" display="https://www.iwwfed-ea.org/classic/25ITA004/"/>
    <hyperlink ref="B138" r:id="rId27" display="https://www.iwwfed-ea.org/classic/rl2025/eame/index.php?skier=IWF100200032"/>
    <hyperlink ref="N138" r:id="rId28" tooltip="2025 IWWF E&amp;A Youth (U14 &amp; U17) Championship_x000d_Botaski - Sesena Waterski Complex_x000d_20.07.2025" display="https://www.iwwfed-ea.org/classic/25EURO06/"/>
    <hyperlink ref="B139" r:id="rId29" display="https://www.iwwfed-ea.org/classic/rl2025/eame/index.php?skier=GER982016480"/>
    <hyperlink ref="N139" r:id="rId30" tooltip="II Jolly Overall Cup_x000d_San Gervasio Bresciano_x000d_14.09.2025" display="https://www.iwwfed-ea.org/classic/25ITA004/"/>
    <hyperlink ref="B140" r:id="rId31" display="https://www.iwwfed-ea.org/classic/rl2025/eame/index.php?skier=GER982016388"/>
    <hyperlink ref="N140" r:id="rId32" tooltip="Austrian Open 2025_x000d_Fischlham_x000d_06.07.2025" display="https://www.iwwfed-ea.org/classic/25AUT002/"/>
    <hyperlink ref="B141" r:id="rId33" display="https://www.iwwfed-ea.org/classic/rl2025/eame/index.php?skier=UKR982023756"/>
    <hyperlink ref="N141" r:id="rId34" tooltip="2025 IWWF E&amp;A Youth (U14 &amp; U17) Championship_x000d_Botaski - Sesena Waterski Complex_x000d_20.07.2025" display="https://www.iwwfed-ea.org/classic/25EURO06/"/>
    <hyperlink ref="B142" r:id="rId35" display="https://www.iwwfed-ea.org/classic/rl2025/eame/index.php?skier=FRA982024837"/>
    <hyperlink ref="N142" r:id="rId36" tooltip="2025 IWWF E&amp;A Youth (U14 &amp; U17) Championship_x000d_Botaski - Sesena Waterski Complex_x000d_20.07.2025" display="https://www.iwwfed-ea.org/classic/25EURO06/"/>
    <hyperlink ref="B143" r:id="rId37" display="https://www.iwwfed-ea.org/classic/rl2025/eame/index.php?skier=POL982020535"/>
    <hyperlink ref="N143" r:id="rId38" tooltip="International German Open 2025_x000d_Feldberg_x000d_10.08.2025" display="https://www.iwwfed-ea.org/classic/25GER003/"/>
    <hyperlink ref="B144" r:id="rId39" display="https://www.iwwfed-ea.org/classic/rl2025/eame/index.php?skier=AUT982024237"/>
    <hyperlink ref="N144" r:id="rId40" tooltip="Austrian Masters All Categories_x000d_Fischlham_x000d_17.08.2025" display="https://www.iwwfed-ea.org/classic/25AUT006/"/>
    <hyperlink ref="B114" r:id="rId41" display="https://www.iwwfed-ea.org/classic/rl2025/eame/index.php?skier=AUT982024303"/>
    <hyperlink ref="B116" r:id="rId42" display="https://www.iwwfed-ea.org/classic/rl2025/eame/index.php?skier=UKR982023756"/>
    <hyperlink ref="B117" r:id="rId43" display="https://www.iwwfed-ea.org/classic/rl2025/eame/index.php?skier=POL982020535"/>
    <hyperlink ref="B118" r:id="rId44" display="https://www.iwwfed-ea.org/classic/rl2025/eame/index.php?skier=AUT982024237"/>
    <hyperlink ref="B122" r:id="rId45" display="https://www.iwwfed-ea.org/classic/rl2025/eame/index.php?skier=SUI982014680"/>
    <hyperlink ref="B123" r:id="rId46" display="https://www.iwwfed-ea.org/classic/rl2025/eame/index.php?skier=AUT982024231"/>
    <hyperlink ref="B124" r:id="rId47" display="https://www.iwwfed-ea.org/classic/rl2025/eame/index.php?skier=FIN972011266"/>
    <hyperlink ref="B125" r:id="rId48" display="https://www.iwwfed-ea.org/classic/rl2025/eame/index.php?skier=UKR982023757"/>
    <hyperlink ref="O114" r:id="rId49" tooltip="II Jolly Overall Cup_x000d_San Gervasio Bresciano_x000d_14.09.2025" display="https://www.iwwfed-ea.org/classic/25ITA004/"/>
    <hyperlink ref="O116" r:id="rId50" tooltip="2025 IWWF E&amp;A Youth (U14 &amp; U17) Championship_x000d_Botaski - Sesena Waterski Complex_x000d_20.07.2025" display="https://www.iwwfed-ea.org/classic/25EURO06/"/>
    <hyperlink ref="O117" r:id="rId51" tooltip="International German Open 2025_x000d_Feldberg_x000d_10.08.2025" display="https://www.iwwfed-ea.org/classic/25GER003/"/>
    <hyperlink ref="O118" r:id="rId52" tooltip="Austrian Masters All Categories_x000d_Fischlham_x000d_17.08.2025" display="https://www.iwwfed-ea.org/classic/25AUT006/"/>
    <hyperlink ref="O122" r:id="rId53" tooltip="XX International San Gervasio_x000d_San Gervasio Bresciano_x000d_22.06.2025" display="https://www.iwwfed-ea.org/classic/25ITA001/"/>
    <hyperlink ref="O123" r:id="rId54" tooltip="KLI Trophy 2025_x000d_Fosso Ghiaia_x000d_21.09.2025" display="https://www.iwwfed-ea.org/classic/25ITA015/"/>
    <hyperlink ref="O124" r:id="rId55" tooltip="Juniori &amp; Seniori SM-kilpailu_x000d_Kurikka_x000d_27.07.2025" display="https://www.iwwfed-ea.org/classic/25FIN003/"/>
    <hyperlink ref="O125" r:id="rId56" tooltip="2025 IWWF E&amp;A Youth (U14 &amp; U17) Championship_x000d_Botaski - Sesena Waterski Complex_x000d_20.07.2025" display="https://www.iwwfed-ea.org/classic/25EURO06/"/>
    <hyperlink ref="B102" r:id="rId57" display="https://www.iwwfed-ea.org/classic/rl2025/eame/index.php?skier=IWF100200021"/>
    <hyperlink ref="O102" r:id="rId58" tooltip="2025 IWWF E&amp;A Youth (U14 &amp; U17) Championship_x000d_Botaski - Sesena Waterski Complex_x000d_20.07.2025" display="https://www.iwwfed-ea.org/classic/25EURO06/"/>
    <hyperlink ref="O84" r:id="rId59" tooltip="LE PLAN D'EAU 3D 2/2 30eme anniversaire_x000d_Club Omnisport de Jaumard_x000d_05.10.2025" display="https://www.iwwfed-ea.org/classic/25FRA014/"/>
    <hyperlink ref="O85" r:id="rId60" tooltip="Campionati Italiani di Categoria_x000d_Recetto_x000d_07.09.2025" display="https://www.iwwfed-ea.org/classic/25ITA006/"/>
    <hyperlink ref="O86" r:id="rId61" tooltip="British Youth Nationals_x000d_Gosfield Lake Water Ski Club_x000d_15.08.2025" display="https://www.iwwfed-ea.org/classic/25GBR030/"/>
    <hyperlink ref="O87" r:id="rId62" tooltip="Campionati Italiani di Categoria_x000d_Recetto_x000d_07.09.2025" display="https://www.iwwfed-ea.org/classic/25ITA006/"/>
    <hyperlink ref="O89" r:id="rId63" tooltip="2025 IWWF E&amp;A Youth (U14 &amp; U17) Championship_x000d_Botaski - Sesena Waterski Complex_x000d_20.07.2025" display="https://www.iwwfed-ea.org/classic/25EURO06/"/>
    <hyperlink ref="O90" r:id="rId64" tooltip="Championnat de France RELEVES 2025_x000d_Ski nautique Montbeliardais_x000d_11.07.2025" display="https://www.iwwfed-ea.org/classic/25FRA016/"/>
    <hyperlink ref="B43" r:id="rId65" display="https://www.iwwfed-ea.org/classic/rl2025/eame/index.php?skier=GER842022681"/>
    <hyperlink ref="B44" r:id="rId66" display="https://www.iwwfed-ea.org/classic/rl2025/eame/index.php?skier=UKR112017726"/>
    <hyperlink ref="B45" r:id="rId67" display="https://www.iwwfed-ea.org/classic/rl2025/eame/index.php?skier=FRA152018436"/>
    <hyperlink ref="B47" r:id="rId68" display="https://www.iwwfed-ea.org/classic/rl2025/eame/index.php?skier=FRA082020249"/>
    <hyperlink ref="B50" r:id="rId69" display="https://www.iwwfed-ea.org/classic/rl2025/eame/index.php?skier=ITA672018451"/>
    <hyperlink ref="B48" r:id="rId70" display="https://www.iwwfed-ea.org/classic/rl2025/eame/index.php?skier=UKR152022995"/>
    <hyperlink ref="B52" r:id="rId71" display="https://www.iwwfed-ea.org/classic/rl2025/eame/index.php?skier=IWF100200001"/>
    <hyperlink ref="B53" r:id="rId72" display="https://www.iwwfed-ea.org/classic/rl2025/eame/index.php?skier=SVK832001600"/>
    <hyperlink ref="B49" r:id="rId73" display="https://www.iwwfed-ea.org/classic/rl2025/eame/index.php?skier=GRE382022664"/>
    <hyperlink ref="B54" r:id="rId74" display="https://www.iwwfed-ea.org/classic/rl2025/eame/index.php?skier=GBR542018132"/>
    <hyperlink ref="B55" r:id="rId75" display="https://www.iwwfed-ea.org/classic/rl2025/eame/index.php?skier=AUT352019270"/>
    <hyperlink ref="B67" r:id="rId76" display="https://www.iwwfed-ea.org/classic/rl2025/eame/index.php?skier=IWF100200008"/>
    <hyperlink ref="O67" r:id="rId77" tooltip="2025 European Open Championships_x000d_Salmsee, Steyregg_x000d_09.08.2025" display="https://www.iwwfed-ea.org/classic/25EURO03/"/>
    <hyperlink ref="O43" r:id="rId78" tooltip="2025 IWWF World Waterski Championships_x000d_Recetto_x000d_31.08.2025" display="https://www.iwwfed-ea.org/classic/25IWWF04/"/>
    <hyperlink ref="O44" r:id="rId79" tooltip="JAWS SPRING 3 RND PICK AND CHOOSE WITH FUN_x000d_Lake Leutz, Jacksonville, IL_x000d_06.07.2025" display="http://www.iwsftournament.com/homologation/scorebooks/20250706180702Scorebook25M037CS.HTM"/>
    <hyperlink ref="O45" r:id="rId80" tooltip="LE PLAN D'EAU 3D 2/2 30eme anniversaire_x000d_Club Omnisport de Jaumard_x000d_05.10.2025" display="https://www.iwwfed-ea.org/classic/25FRA014/"/>
    <hyperlink ref="O50" r:id="rId81" tooltip="2025 IWWF E&amp;A Under-21 Championship_x000d_Internationaler Wiener Wasserski Club_x000d_22.08.2025" display="https://www.iwwfed-ea.org/classic/25EURO05/"/>
    <hyperlink ref="O52" r:id="rId82" tooltip="2025 IWWF World Waterski Championships_x000d_Recetto_x000d_31.08.2025" display="https://www.iwwfed-ea.org/classic/25IWWF04/"/>
    <hyperlink ref="O53" r:id="rId83" tooltip="Polk City Open_x000d_Lake Grew, Polk City, FL_x000d_20.07.2025" display="http://www.iwsftournament.com/homologation/scorebooks/20250722080702Scorebook25S068CS.HTM"/>
    <hyperlink ref="O54" r:id="rId84" tooltip="Hellenic Youth &amp; +35 National Waterski Championshi_x000d_Stratos lake_x000d_03.08.2025" display="https://www.iwwfed-ea.org/classic/25GRE006/"/>
    <hyperlink ref="O55" r:id="rId85" tooltip="MALIBU OPEN_x000d_Lacanau Ski Club_x000d_06.07.2025" display="https://www.iwwfed-ea.org/classic/25FRA005/"/>
    <hyperlink ref="B51" r:id="rId86" display="https://www.iwwfed-ea.org/classic/rl2025/eame/index.php?skier=UKR302022990"/>
    <hyperlink ref="O9" r:id="rId87" tooltip="2025 IWWF World Waterski Championships_x000d_Recetto_x000d_31.08.2025" display="https://www.iwwfed-ea.org/classic/25IWWF04/"/>
    <hyperlink ref="O10" r:id="rId88" tooltip="WWS Travers cup_x000d_Sunset Lakes, Groveland, FL_x000d_26.10.2025" display="http://www.iwsftournament.com/homologation/scorebooks/20251028081001Scorebook26S051CS.HTM"/>
    <hyperlink ref="O11" r:id="rId89" tooltip="2025 IWWF World Waterski Championships_x000d_Recetto_x000d_31.08.2025" display="https://www.iwwfed-ea.org/classic/25IWWF04/"/>
    <hyperlink ref="O12" r:id="rId90" tooltip="2025 IWWF World Waterski Championships_x000d_Recetto_x000d_31.08.2025" display="https://www.iwwfed-ea.org/classic/25IWWF04/"/>
    <hyperlink ref="O14" r:id="rId91" tooltip="2025 European Open Championships_x000d_Salmsee, Steyregg_x000d_09.08.2025" display="https://www.iwwfed-ea.org/classic/25EURO03/"/>
    <hyperlink ref="O15" r:id="rId92" tooltip="Holy Cow Cup_x000d_Lake Grew, Polk City, FL_x000d_12.10.2025" display="http://www.iwsftournament.com/homologation/scorebooks/20251014141002Scorebook26S013CS.HTM"/>
    <hyperlink ref="O17" r:id="rId93" tooltip="JAWS SPRING 3 RND PICK AND CHOOSE WITH FUN_x000d_Lake Leutz, Jacksonville, IL_x000d_06.07.2025" display="http://www.iwsftournament.com/homologation/scorebooks/20250706180702Scorebook25M037CS.HTM"/>
    <hyperlink ref="O18" r:id="rId94" tooltip="Campeonato Argentino de Esqui Nautico_x000d_AHUMADA ESQUI NAUTICO_x000d_09.02.2025" display="http://www.iwsftournament.com/homologation/scorebooks/20250208150258Scorebook25ARG002.htm"/>
    <hyperlink ref="O19" r:id="rId95" tooltip="LE PLAN D'EAU 3D 2/2 30eme anniversaire_x000d_Club Omnisport de Jaumard_x000d_05.10.2025" display="https://www.iwwfed-ea.org/classic/25FRA014/"/>
    <hyperlink ref="O20" r:id="rId96" tooltip="Sunset Cup_x000d_Sunset Lakes, Groveland, FL_x000d_18.05.2025" display="http://www.iwsftournament.com/homologation/scorebooks/20250520080501Scorebook25S088CS.HTM"/>
    <hyperlink ref="O21" r:id="rId97" tooltip="2025 IWWF World Waterski Championships_x000d_Recetto_x000d_31.08.2025" display="https://www.iwwfed-ea.org/classic/25IWWF04/"/>
    <hyperlink ref="O13" r:id="rId98" tooltip="2025 IWWF World Waterski Championships_x000d_Recetto_x000d_31.08.2025" display="https://www.iwwfed-ea.org/classic/25IWWF04/"/>
    <hyperlink ref="B9" r:id="rId99" display="https://www.iwwfed-ea.org/classic/rl2025/eame/index.php?skier=FRA762011464"/>
    <hyperlink ref="B10" r:id="rId100" display="https://www.iwwfed-ea.org/classic/rl2025/eame/index.php?skier=ITA972013979"/>
    <hyperlink ref="B11" r:id="rId101" display="https://www.iwwfed-ea.org/classic/rl2025/eame/index.php?skier=UKR492001288"/>
    <hyperlink ref="B12" r:id="rId102" display="https://www.iwwfed-ea.org/classic/rl2025/eame/index.php?skier=GER842022681"/>
    <hyperlink ref="B14" r:id="rId103" display="https://www.iwwfed-ea.org/classic/rl2025/eame/index.php?skier=FRA182014458"/>
    <hyperlink ref="B15" r:id="rId104" display="https://www.iwwfed-ea.org/classic/rl2025/eame/index.php?skier=AUT902017538"/>
    <hyperlink ref="B17" r:id="rId105" display="https://www.iwwfed-ea.org/classic/rl2025/eame/index.php?skier=UKR112017726"/>
    <hyperlink ref="B18" r:id="rId106" display="https://www.iwwfed-ea.org/classic/rl2025/eame/index.php?skier=CZE542008820"/>
    <hyperlink ref="B19" r:id="rId107" display="https://www.iwwfed-ea.org/classic/rl2025/eame/index.php?skier=FRA152018436"/>
    <hyperlink ref="B20" r:id="rId108" display="https://www.iwwfed-ea.org/classic/rl2025/eame/index.php?skier=AUT722017641"/>
    <hyperlink ref="B21" r:id="rId109" display="https://www.iwwfed-ea.org/classic/rl2025/eame/index.php?skier=ITA232020050"/>
    <hyperlink ref="B13" r:id="rId110" display="https://www.iwwfed-ea.org/classic/rl2025/eame/index.php?skier=GBR362010184"/>
    <hyperlink ref="B32" r:id="rId111" display="https://www.iwwfed-ea.org/classic/rl2025/eame/index.php?skier=IWF100200008"/>
    <hyperlink ref="B78" r:id="rId112" display="https://www.iwwfed-ea.org/classic/rl2025/eame/index.php?skier=UKR152022995"/>
    <hyperlink ref="B79" r:id="rId113" display="https://www.iwwfed-ea.org/classic/rl2025/eame/index.php?skier=GRE382022664"/>
    <hyperlink ref="B80" r:id="rId114" display="https://www.iwwfed-ea.org/classic/rl2025/eame/index.php?skier=UKR302022990"/>
    <hyperlink ref="B81" r:id="rId115" display="https://www.iwwfed-ea.org/classic/rl2025/eame/index.php?skier=GBR982015494"/>
    <hyperlink ref="O81" r:id="rId116" tooltip="Holy Cow Cup_x000d_Lake Grew, Polk City, FL_x000d_12.10.2025" display="http://www.iwsftournament.com/homologation/scorebooks/20251014141002Scorebook26S013CS.HTM"/>
    <hyperlink ref="B82" r:id="rId117" display="https://www.iwwfed-ea.org/classic/rl2025/eame/index.php?skier=CZE162020505"/>
    <hyperlink ref="O82" r:id="rId118" tooltip="2025 IWWF World Waterski Championships_x000d_Recetto_x000d_31.08.2025" display="https://www.iwwfed-ea.org/classic/25IWWF04/"/>
    <hyperlink ref="O47" r:id="rId119" tooltip="2025 IWWF E&amp;A Under-21 Championship_x000d_Internationaler Wiener Wasserski Club_x000d_22.08.2025" display="https://www.iwwfed-ea.org/classic/25EURO05/"/>
    <hyperlink ref="O8" r:id="rId120" display="https://ems.iwwf.sport/Competitions/Details?Id=f9a6997e-666a-45e5-bf90-4327a7a8b609"/>
    <hyperlink ref="O46" r:id="rId121" display="https://ems.iwwf.sport/Competitions/Details?Id=be33590a-c283-4ca2-8f8f-0f2bfae15411"/>
    <hyperlink ref="O49" r:id="rId122" display="https://ems.iwwf.sport/Competitions/Details?Id=86dd662c-8688-4dca-a3f5-317ef0ab500d"/>
    <hyperlink ref="O51" r:id="rId123" display="https://ems.iwwf.sport/Competitions/Details?Id=9ba15c3c-c348-4314-b552-9893d0dfa5d8"/>
    <hyperlink ref="O78" r:id="rId124" display="https://ems.iwwf.sport/Competitions/Details?Id=9ba15c3c-c348-4314-b552-9893d0dfa5d8"/>
    <hyperlink ref="O80" r:id="rId125" display="https://ems.iwwf.sport/Competitions/Details?Id=9ba15c3c-c348-4314-b552-9893d0dfa5d8"/>
    <hyperlink ref="O79" r:id="rId126" display="https://ems.iwwf.sport/Competitions/Details?Id=86dd662c-8688-4dca-a3f5-317ef0ab500d"/>
  </hyperlinks>
  <pageMargins left="0.78125" right="0.38541666666666669" top="0.51041666666666663" bottom="0.27083333333333331" header="0.3" footer="0.38541666666666669"/>
  <pageSetup paperSize="9" orientation="landscape" horizontalDpi="0" verticalDpi="0" r:id="rId127"/>
  <ignoredErrors>
    <ignoredError sqref="C114 C122 C116:C118 C124:C125 C89:C90 C78:C82 C84:C8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Слалом W DRL 20.06.2026</vt:lpstr>
      <vt:lpstr>Tricks  DRL all Men20.06.2026</vt:lpstr>
      <vt:lpstr>Jump all MEN DRL  20.06.2026</vt:lpstr>
      <vt:lpstr> All Men Overall 20.06.2026 DRL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2025-12-28T14:17:46Z</cp:lastPrinted>
  <dcterms:created xsi:type="dcterms:W3CDTF">2025-12-15T11:55:52Z</dcterms:created>
  <dcterms:modified xsi:type="dcterms:W3CDTF">2026-06-24T08:44:28Z</dcterms:modified>
</cp:coreProperties>
</file>