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Рейтинги по годам\Динамический рейтинг 2026 женщины\"/>
    </mc:Choice>
  </mc:AlternateContent>
  <bookViews>
    <workbookView xWindow="0" yWindow="0" windowWidth="20490" windowHeight="7755" firstSheet="1" activeTab="3"/>
  </bookViews>
  <sheets>
    <sheet name="Слалом W DRL 05.05.2026" sheetId="1" r:id="rId1"/>
    <sheet name="Фигуры W DRL 05.05.2026" sheetId="3" r:id="rId2"/>
    <sheet name="Трамплин W DRL 05.05.2026" sheetId="4" r:id="rId3"/>
    <sheet name=" Многоборье 05.05.2026 (в2)" sheetId="6" r:id="rId4"/>
  </sheets>
  <definedNames>
    <definedName name="_xlnm.Print_Area" localSheetId="2">'Трамплин W DRL 05.05.2026'!#REF!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0" i="1" l="1"/>
  <c r="H161" i="1"/>
  <c r="H162" i="1"/>
  <c r="L86" i="6" l="1"/>
  <c r="G72" i="3" l="1"/>
  <c r="G70" i="3"/>
  <c r="G71" i="3"/>
  <c r="G66" i="3"/>
  <c r="H130" i="6" l="1"/>
  <c r="J130" i="6"/>
  <c r="J128" i="6"/>
  <c r="L128" i="6"/>
  <c r="H128" i="6"/>
  <c r="H127" i="6"/>
  <c r="H81" i="6"/>
  <c r="J81" i="6"/>
  <c r="L81" i="6"/>
  <c r="H79" i="6"/>
  <c r="H86" i="6"/>
  <c r="L79" i="6"/>
  <c r="L83" i="6"/>
  <c r="J79" i="6"/>
  <c r="H78" i="6"/>
  <c r="H43" i="6"/>
  <c r="L78" i="6"/>
  <c r="L80" i="6"/>
  <c r="J78" i="6"/>
  <c r="J80" i="6"/>
  <c r="H80" i="6"/>
  <c r="H83" i="6"/>
  <c r="L43" i="6"/>
  <c r="J43" i="6"/>
  <c r="H58" i="6"/>
  <c r="J58" i="6"/>
  <c r="L58" i="6"/>
  <c r="H53" i="6"/>
  <c r="L53" i="6"/>
  <c r="J53" i="6"/>
  <c r="L45" i="6"/>
  <c r="J45" i="6"/>
  <c r="H45" i="6"/>
  <c r="L18" i="6"/>
  <c r="H18" i="6"/>
  <c r="J18" i="6"/>
  <c r="M130" i="6" l="1"/>
  <c r="M128" i="6"/>
  <c r="M43" i="6"/>
  <c r="M78" i="6"/>
  <c r="M45" i="6"/>
  <c r="M53" i="6"/>
  <c r="M58" i="6"/>
  <c r="M18" i="6"/>
  <c r="H155" i="1"/>
  <c r="H159" i="1"/>
  <c r="H158" i="1"/>
  <c r="H109" i="1"/>
  <c r="H22" i="1"/>
  <c r="H172" i="1"/>
  <c r="H171" i="1"/>
  <c r="H170" i="1"/>
  <c r="H169" i="1"/>
  <c r="H168" i="1"/>
  <c r="H167" i="1"/>
  <c r="H166" i="1"/>
  <c r="H165" i="1"/>
  <c r="H164" i="1"/>
  <c r="H163" i="1"/>
  <c r="H157" i="1"/>
  <c r="H156" i="1"/>
  <c r="H154" i="1"/>
  <c r="H153" i="1"/>
  <c r="H152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06" i="1"/>
  <c r="H111" i="1"/>
  <c r="H110" i="1"/>
  <c r="H108" i="1"/>
  <c r="H107" i="1"/>
  <c r="H105" i="1"/>
  <c r="H104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30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43" i="4"/>
  <c r="G58" i="4"/>
  <c r="G89" i="4" l="1"/>
  <c r="G88" i="4"/>
  <c r="G87" i="4"/>
  <c r="G86" i="4"/>
  <c r="G85" i="4"/>
  <c r="G84" i="4"/>
  <c r="G83" i="4"/>
  <c r="G80" i="4"/>
  <c r="G82" i="4"/>
  <c r="G81" i="4"/>
  <c r="G79" i="4"/>
  <c r="G78" i="4"/>
  <c r="G77" i="4"/>
  <c r="G68" i="4"/>
  <c r="G67" i="4"/>
  <c r="G66" i="4"/>
  <c r="G65" i="4"/>
  <c r="G64" i="4"/>
  <c r="G63" i="4"/>
  <c r="G60" i="4"/>
  <c r="G62" i="4"/>
  <c r="G61" i="4"/>
  <c r="G59" i="4"/>
  <c r="G55" i="4"/>
  <c r="G54" i="4"/>
  <c r="G57" i="4"/>
  <c r="G56" i="4"/>
  <c r="G46" i="4"/>
  <c r="G45" i="4"/>
  <c r="G44" i="4"/>
  <c r="G37" i="4"/>
  <c r="G33" i="4"/>
  <c r="G42" i="4"/>
  <c r="G40" i="4"/>
  <c r="G41" i="4"/>
  <c r="G39" i="4"/>
  <c r="G38" i="4"/>
  <c r="G36" i="4"/>
  <c r="G35" i="4"/>
  <c r="G34" i="4"/>
  <c r="G32" i="4"/>
  <c r="G31" i="4"/>
  <c r="G22" i="4"/>
  <c r="G21" i="4"/>
  <c r="G20" i="4"/>
  <c r="G19" i="4"/>
  <c r="G18" i="4"/>
  <c r="G14" i="4"/>
  <c r="G17" i="4"/>
  <c r="G16" i="4"/>
  <c r="G15" i="4"/>
  <c r="G13" i="4"/>
  <c r="G12" i="4"/>
  <c r="G11" i="4"/>
  <c r="G9" i="4"/>
  <c r="G10" i="4"/>
  <c r="G8" i="4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69" i="3"/>
  <c r="G68" i="3"/>
  <c r="G67" i="3"/>
  <c r="G65" i="3"/>
  <c r="G64" i="3"/>
  <c r="G63" i="3"/>
  <c r="G62" i="3"/>
  <c r="G61" i="3"/>
  <c r="G60" i="3"/>
  <c r="G59" i="3"/>
  <c r="G58" i="3"/>
  <c r="G57" i="3"/>
  <c r="G46" i="3"/>
  <c r="G45" i="3"/>
  <c r="G44" i="3"/>
  <c r="G43" i="3"/>
  <c r="G42" i="3"/>
  <c r="G41" i="3"/>
  <c r="G40" i="3"/>
  <c r="G39" i="3"/>
  <c r="G38" i="3"/>
  <c r="G37" i="3"/>
  <c r="G35" i="3"/>
  <c r="G36" i="3"/>
  <c r="G34" i="3"/>
  <c r="G33" i="3"/>
  <c r="G32" i="3"/>
  <c r="G31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L141" i="6" l="1"/>
  <c r="J141" i="6"/>
  <c r="H141" i="6"/>
  <c r="L136" i="6"/>
  <c r="J136" i="6"/>
  <c r="H136" i="6"/>
  <c r="L135" i="6"/>
  <c r="J135" i="6"/>
  <c r="H135" i="6"/>
  <c r="J134" i="6"/>
  <c r="H134" i="6"/>
  <c r="L133" i="6"/>
  <c r="J133" i="6"/>
  <c r="H133" i="6"/>
  <c r="L132" i="6"/>
  <c r="J132" i="6"/>
  <c r="H132" i="6"/>
  <c r="L131" i="6"/>
  <c r="J131" i="6"/>
  <c r="H131" i="6"/>
  <c r="L129" i="6"/>
  <c r="J129" i="6"/>
  <c r="H129" i="6"/>
  <c r="L127" i="6"/>
  <c r="J127" i="6"/>
  <c r="L126" i="6"/>
  <c r="J126" i="6"/>
  <c r="H126" i="6"/>
  <c r="L125" i="6"/>
  <c r="J125" i="6"/>
  <c r="H125" i="6"/>
  <c r="L124" i="6"/>
  <c r="J124" i="6"/>
  <c r="H124" i="6"/>
  <c r="L123" i="6"/>
  <c r="J123" i="6"/>
  <c r="H123" i="6"/>
  <c r="L122" i="6"/>
  <c r="J122" i="6"/>
  <c r="H122" i="6"/>
  <c r="L121" i="6"/>
  <c r="J121" i="6"/>
  <c r="H121" i="6"/>
  <c r="L120" i="6"/>
  <c r="J120" i="6"/>
  <c r="H120" i="6"/>
  <c r="L119" i="6"/>
  <c r="J119" i="6"/>
  <c r="H119" i="6"/>
  <c r="L118" i="6"/>
  <c r="J118" i="6"/>
  <c r="H118" i="6"/>
  <c r="L94" i="6"/>
  <c r="J94" i="6"/>
  <c r="H94" i="6"/>
  <c r="L93" i="6"/>
  <c r="J93" i="6"/>
  <c r="H93" i="6"/>
  <c r="L92" i="6"/>
  <c r="J92" i="6"/>
  <c r="H92" i="6"/>
  <c r="L85" i="6"/>
  <c r="J85" i="6"/>
  <c r="H85" i="6"/>
  <c r="L91" i="6"/>
  <c r="J91" i="6"/>
  <c r="H91" i="6"/>
  <c r="L90" i="6"/>
  <c r="J90" i="6"/>
  <c r="H90" i="6"/>
  <c r="M81" i="6"/>
  <c r="L89" i="6"/>
  <c r="J89" i="6"/>
  <c r="H89" i="6"/>
  <c r="L88" i="6"/>
  <c r="J88" i="6"/>
  <c r="H88" i="6"/>
  <c r="L87" i="6"/>
  <c r="J87" i="6"/>
  <c r="H87" i="6"/>
  <c r="J86" i="6"/>
  <c r="L84" i="6"/>
  <c r="J84" i="6"/>
  <c r="H84" i="6"/>
  <c r="J83" i="6"/>
  <c r="L82" i="6"/>
  <c r="J82" i="6"/>
  <c r="H82" i="6"/>
  <c r="L64" i="6"/>
  <c r="J64" i="6"/>
  <c r="H64" i="6"/>
  <c r="L63" i="6"/>
  <c r="J63" i="6"/>
  <c r="H63" i="6"/>
  <c r="L62" i="6"/>
  <c r="J62" i="6"/>
  <c r="H62" i="6"/>
  <c r="L61" i="6"/>
  <c r="J61" i="6"/>
  <c r="H61" i="6"/>
  <c r="L60" i="6"/>
  <c r="J60" i="6"/>
  <c r="H60" i="6"/>
  <c r="L59" i="6"/>
  <c r="J59" i="6"/>
  <c r="H59" i="6"/>
  <c r="L57" i="6"/>
  <c r="J57" i="6"/>
  <c r="H57" i="6"/>
  <c r="L56" i="6"/>
  <c r="J56" i="6"/>
  <c r="H56" i="6"/>
  <c r="L55" i="6"/>
  <c r="J55" i="6"/>
  <c r="H55" i="6"/>
  <c r="L54" i="6"/>
  <c r="J54" i="6"/>
  <c r="H54" i="6"/>
  <c r="L52" i="6"/>
  <c r="J52" i="6"/>
  <c r="H52" i="6"/>
  <c r="L51" i="6"/>
  <c r="J51" i="6"/>
  <c r="H51" i="6"/>
  <c r="L50" i="6"/>
  <c r="J50" i="6"/>
  <c r="H50" i="6"/>
  <c r="L49" i="6"/>
  <c r="J49" i="6"/>
  <c r="H49" i="6"/>
  <c r="L48" i="6"/>
  <c r="J48" i="6"/>
  <c r="H48" i="6"/>
  <c r="L47" i="6"/>
  <c r="J47" i="6"/>
  <c r="H47" i="6"/>
  <c r="L46" i="6"/>
  <c r="J46" i="6"/>
  <c r="H46" i="6"/>
  <c r="L44" i="6"/>
  <c r="J44" i="6"/>
  <c r="H44" i="6"/>
  <c r="L31" i="6"/>
  <c r="J31" i="6"/>
  <c r="L30" i="6"/>
  <c r="J30" i="6"/>
  <c r="H30" i="6"/>
  <c r="L29" i="6"/>
  <c r="J29" i="6"/>
  <c r="H29" i="6"/>
  <c r="L28" i="6"/>
  <c r="J28" i="6"/>
  <c r="H28" i="6"/>
  <c r="L27" i="6"/>
  <c r="J27" i="6"/>
  <c r="H27" i="6"/>
  <c r="L26" i="6"/>
  <c r="J26" i="6"/>
  <c r="H26" i="6"/>
  <c r="L25" i="6"/>
  <c r="J25" i="6"/>
  <c r="H25" i="6"/>
  <c r="L24" i="6"/>
  <c r="J24" i="6"/>
  <c r="H24" i="6"/>
  <c r="L23" i="6"/>
  <c r="J23" i="6"/>
  <c r="H23" i="6"/>
  <c r="L22" i="6"/>
  <c r="J22" i="6"/>
  <c r="H22" i="6"/>
  <c r="L21" i="6"/>
  <c r="J21" i="6"/>
  <c r="H21" i="6"/>
  <c r="L20" i="6"/>
  <c r="J20" i="6"/>
  <c r="H20" i="6"/>
  <c r="L19" i="6"/>
  <c r="J19" i="6"/>
  <c r="H19" i="6"/>
  <c r="L17" i="6"/>
  <c r="J17" i="6"/>
  <c r="H17" i="6"/>
  <c r="L13" i="6"/>
  <c r="J13" i="6"/>
  <c r="H13" i="6"/>
  <c r="L15" i="6"/>
  <c r="J15" i="6"/>
  <c r="H15" i="6"/>
  <c r="L16" i="6"/>
  <c r="J16" i="6"/>
  <c r="H16" i="6"/>
  <c r="L14" i="6"/>
  <c r="J14" i="6"/>
  <c r="H14" i="6"/>
  <c r="L12" i="6"/>
  <c r="J12" i="6"/>
  <c r="H12" i="6"/>
  <c r="L11" i="6"/>
  <c r="J11" i="6"/>
  <c r="H11" i="6"/>
  <c r="L10" i="6"/>
  <c r="J10" i="6"/>
  <c r="H10" i="6"/>
  <c r="L9" i="6"/>
  <c r="J9" i="6"/>
  <c r="H9" i="6"/>
  <c r="L8" i="6"/>
  <c r="J8" i="6"/>
  <c r="H8" i="6"/>
  <c r="M134" i="6" l="1"/>
  <c r="M92" i="6"/>
  <c r="M63" i="6"/>
  <c r="M86" i="6"/>
  <c r="M44" i="6"/>
  <c r="M49" i="6"/>
  <c r="M54" i="6"/>
  <c r="M57" i="6"/>
  <c r="M62" i="6"/>
  <c r="M80" i="6"/>
  <c r="M79" i="6"/>
  <c r="M89" i="6"/>
  <c r="M85" i="6"/>
  <c r="M118" i="6"/>
  <c r="M122" i="6"/>
  <c r="M126" i="6"/>
  <c r="M84" i="6"/>
  <c r="M88" i="6"/>
  <c r="M91" i="6"/>
  <c r="M94" i="6"/>
  <c r="M64" i="6"/>
  <c r="M83" i="6"/>
  <c r="M87" i="6"/>
  <c r="M90" i="6"/>
  <c r="M93" i="6"/>
  <c r="M132" i="6"/>
  <c r="M48" i="6"/>
  <c r="M52" i="6"/>
  <c r="M61" i="6"/>
  <c r="M82" i="6"/>
  <c r="M121" i="6"/>
  <c r="M125" i="6"/>
  <c r="M131" i="6"/>
  <c r="M31" i="6"/>
  <c r="M47" i="6"/>
  <c r="M51" i="6"/>
  <c r="M56" i="6"/>
  <c r="M60" i="6"/>
  <c r="M120" i="6"/>
  <c r="M124" i="6"/>
  <c r="M129" i="6"/>
  <c r="M133" i="6"/>
  <c r="M8" i="6"/>
  <c r="M12" i="6"/>
  <c r="M21" i="6"/>
  <c r="M25" i="6"/>
  <c r="M29" i="6"/>
  <c r="M46" i="6"/>
  <c r="M50" i="6"/>
  <c r="M55" i="6"/>
  <c r="M59" i="6"/>
  <c r="M119" i="6"/>
  <c r="M123" i="6"/>
  <c r="M127" i="6"/>
  <c r="M11" i="6"/>
  <c r="M20" i="6"/>
  <c r="M28" i="6"/>
  <c r="M141" i="6"/>
  <c r="M10" i="6"/>
  <c r="M16" i="6"/>
  <c r="M136" i="6"/>
  <c r="M9" i="6"/>
  <c r="M135" i="6"/>
  <c r="M15" i="6"/>
  <c r="M24" i="6"/>
  <c r="M19" i="6"/>
  <c r="M23" i="6"/>
  <c r="M27" i="6"/>
  <c r="M14" i="6"/>
  <c r="M17" i="6"/>
  <c r="M22" i="6"/>
  <c r="M26" i="6"/>
  <c r="M30" i="6"/>
  <c r="M13" i="6"/>
</calcChain>
</file>

<file path=xl/sharedStrings.xml><?xml version="1.0" encoding="utf-8"?>
<sst xmlns="http://schemas.openxmlformats.org/spreadsheetml/2006/main" count="1991" uniqueCount="443">
  <si>
    <t xml:space="preserve"> Г Р</t>
  </si>
  <si>
    <t>Категория</t>
  </si>
  <si>
    <t xml:space="preserve">рез-т </t>
  </si>
  <si>
    <t>многоборье</t>
  </si>
  <si>
    <t>Пархоменко Елена</t>
  </si>
  <si>
    <t>OW</t>
  </si>
  <si>
    <t>Гвоздева София</t>
  </si>
  <si>
    <t>U21</t>
  </si>
  <si>
    <t xml:space="preserve">Негоцкая Елизавета </t>
  </si>
  <si>
    <t>U17</t>
  </si>
  <si>
    <t>Цуканова Ксения</t>
  </si>
  <si>
    <t>Верниковская Мария</t>
  </si>
  <si>
    <t>U14</t>
  </si>
  <si>
    <t>Козельская Мария</t>
  </si>
  <si>
    <t>Ревотько Ксения</t>
  </si>
  <si>
    <t>Ревотько Милана</t>
  </si>
  <si>
    <t>Козельская Надежда</t>
  </si>
  <si>
    <t>Юранова Мария</t>
  </si>
  <si>
    <t>Бойко Юния</t>
  </si>
  <si>
    <t>Сушко Алиса</t>
  </si>
  <si>
    <t xml:space="preserve">Фролова Алина </t>
  </si>
  <si>
    <t>Кистровская Алина</t>
  </si>
  <si>
    <t>U12</t>
  </si>
  <si>
    <t>Кречетова Анна</t>
  </si>
  <si>
    <t>U10</t>
  </si>
  <si>
    <t>Селицкая Алиса</t>
  </si>
  <si>
    <t>Лукашевич Ульяна</t>
  </si>
  <si>
    <t>Петрова Милана</t>
  </si>
  <si>
    <t>Акасевич Милана</t>
  </si>
  <si>
    <t xml:space="preserve"> рейтинг ЕА</t>
  </si>
  <si>
    <t>Bonnemann Giannina</t>
  </si>
  <si>
    <t>Gerencsery Martina</t>
  </si>
  <si>
    <t>Kuhn Nicola</t>
  </si>
  <si>
    <t>Kmentova Klaudie</t>
  </si>
  <si>
    <t>Popova Mariia</t>
  </si>
  <si>
    <t>35+</t>
  </si>
  <si>
    <t>Kucerova Petra</t>
  </si>
  <si>
    <t>Thomsen Elena</t>
  </si>
  <si>
    <t>Anguenot Ines</t>
  </si>
  <si>
    <t>Outram Sanchia</t>
  </si>
  <si>
    <t>Cosgrove Isabel</t>
  </si>
  <si>
    <t>45+</t>
  </si>
  <si>
    <t>BLR</t>
  </si>
  <si>
    <t>GER</t>
  </si>
  <si>
    <t>CZE</t>
  </si>
  <si>
    <t>AUT</t>
  </si>
  <si>
    <t>UKR</t>
  </si>
  <si>
    <t>FRA</t>
  </si>
  <si>
    <t>GBR</t>
  </si>
  <si>
    <t>SUI</t>
  </si>
  <si>
    <t>Страна</t>
  </si>
  <si>
    <t>ДИНАМИЧЕСКИЙ РЕЙТИНГ</t>
  </si>
  <si>
    <t>СЛАЛОМ</t>
  </si>
  <si>
    <t>Женщины</t>
  </si>
  <si>
    <t xml:space="preserve"> OPEN WOMEN</t>
  </si>
  <si>
    <t>№ пп</t>
  </si>
  <si>
    <t>Фамилия, имя</t>
  </si>
  <si>
    <t>буи</t>
  </si>
  <si>
    <t>примеча- ние</t>
  </si>
  <si>
    <t>очки</t>
  </si>
  <si>
    <t>Costard Manon</t>
  </si>
  <si>
    <t>0,50/55/10.25</t>
  </si>
  <si>
    <t>25S071R</t>
  </si>
  <si>
    <t>Bagnoli Alice</t>
  </si>
  <si>
    <t>ITA</t>
  </si>
  <si>
    <t>1,00/55/10.75</t>
  </si>
  <si>
    <t>25 ЧЕ</t>
  </si>
  <si>
    <t>Ianni Beatrice</t>
  </si>
  <si>
    <t>1,50/55/10.75</t>
  </si>
  <si>
    <t>Vrabcova Katerina</t>
  </si>
  <si>
    <t>25EURO05</t>
  </si>
  <si>
    <t>Bischofberger Illana</t>
  </si>
  <si>
    <t>5,00/55/11.25</t>
  </si>
  <si>
    <t>25CZE003</t>
  </si>
  <si>
    <t>Hirst Josefin</t>
  </si>
  <si>
    <t>SWE</t>
  </si>
  <si>
    <t>25ITA001</t>
  </si>
  <si>
    <t>Bonnemann Chiara</t>
  </si>
  <si>
    <t>25GEO001</t>
  </si>
  <si>
    <t>Bonnemann  Giannina</t>
  </si>
  <si>
    <t>25CZE002</t>
  </si>
  <si>
    <t>Miermont Lea</t>
  </si>
  <si>
    <t>4,00/55/11.25</t>
  </si>
  <si>
    <t>25IWWF04</t>
  </si>
  <si>
    <t>Welter Claire-Lise</t>
  </si>
  <si>
    <t>25FRA208</t>
  </si>
  <si>
    <t>Detry Celine</t>
  </si>
  <si>
    <t>BEL</t>
  </si>
  <si>
    <t>25NZL015</t>
  </si>
  <si>
    <t>Botas Medem Sandra</t>
  </si>
  <si>
    <t>ESP</t>
  </si>
  <si>
    <t>25FRA002</t>
  </si>
  <si>
    <t>Cespivova Anna</t>
  </si>
  <si>
    <t>25AUT004</t>
  </si>
  <si>
    <t>3,00/55/11.25</t>
  </si>
  <si>
    <t>Parkhomenka Alena</t>
  </si>
  <si>
    <t>1,00/55/11.25</t>
  </si>
  <si>
    <t>25ЧЕ</t>
  </si>
  <si>
    <t>Hvozdzeva Sofya*</t>
  </si>
  <si>
    <t>2004</t>
  </si>
  <si>
    <t>4,50/55/12.00</t>
  </si>
  <si>
    <t>25ПЕ21</t>
  </si>
  <si>
    <t>Бельская Мария</t>
  </si>
  <si>
    <t>2,00/55/12,00</t>
  </si>
  <si>
    <t>25ЧРБ</t>
  </si>
  <si>
    <t>25Вега  КС2</t>
  </si>
  <si>
    <t>25ПРБ 21</t>
  </si>
  <si>
    <t>1,50/55/12.00</t>
  </si>
  <si>
    <t>25КС-1</t>
  </si>
  <si>
    <t>3,00/55/13,00</t>
  </si>
  <si>
    <t>·</t>
  </si>
  <si>
    <t>места в рейтинге при одинаковых результатах определяются по второму результату спортсмена.</t>
  </si>
  <si>
    <t>отсутствие места в графе "рейтинг ЕА" означает отсутствие результата в данном виде,  соответствующего требованию в критериях</t>
  </si>
  <si>
    <t xml:space="preserve">Женщины до 21 </t>
  </si>
  <si>
    <t xml:space="preserve"> WOMEN U21</t>
  </si>
  <si>
    <t>Sole Ines</t>
  </si>
  <si>
    <t>2008</t>
  </si>
  <si>
    <t>2,00/55/11.25</t>
  </si>
  <si>
    <t>Morel Melitine</t>
  </si>
  <si>
    <t>2010</t>
  </si>
  <si>
    <t>-17 W</t>
  </si>
  <si>
    <t>26S021R</t>
  </si>
  <si>
    <t>Varga Dora</t>
  </si>
  <si>
    <t>2006</t>
  </si>
  <si>
    <t>HUN</t>
  </si>
  <si>
    <t>25ITA017</t>
  </si>
  <si>
    <t>Saracco Vittoria</t>
  </si>
  <si>
    <t>2007</t>
  </si>
  <si>
    <t>Gusenbauer Lisa</t>
  </si>
  <si>
    <t>0,00/55/11.25</t>
  </si>
  <si>
    <t>25CAN005</t>
  </si>
  <si>
    <t>Ronnerfors Tuva-Lisa</t>
  </si>
  <si>
    <t>5,00/55/12.00</t>
  </si>
  <si>
    <t>25SWE018</t>
  </si>
  <si>
    <t>Berner Leona</t>
  </si>
  <si>
    <t>4,00/55/12.00</t>
  </si>
  <si>
    <t>Kousathana Stamatina</t>
  </si>
  <si>
    <t>GRE</t>
  </si>
  <si>
    <t>3,00/55/12.00</t>
  </si>
  <si>
    <t>25AUT006</t>
  </si>
  <si>
    <t>2011</t>
  </si>
  <si>
    <t>25GBR006</t>
  </si>
  <si>
    <t>Beyrer Sophie</t>
  </si>
  <si>
    <t>2,00/55/12.00</t>
  </si>
  <si>
    <t>25AUT007</t>
  </si>
  <si>
    <t>Jacobsen Maise</t>
  </si>
  <si>
    <t>DEN</t>
  </si>
  <si>
    <t>25DEN001</t>
  </si>
  <si>
    <t>Handegaard Nora</t>
  </si>
  <si>
    <t>NOR</t>
  </si>
  <si>
    <t>25NOR001</t>
  </si>
  <si>
    <t>Wolfisberg Ladina</t>
  </si>
  <si>
    <t>25КС-2  Вега</t>
  </si>
  <si>
    <t>ЧРБ</t>
  </si>
  <si>
    <t>Girls U17</t>
  </si>
  <si>
    <t>25КС-2</t>
  </si>
  <si>
    <t>Schuster Sofia</t>
  </si>
  <si>
    <t>SVK</t>
  </si>
  <si>
    <t>25AUT002</t>
  </si>
  <si>
    <t>Graham Michela</t>
  </si>
  <si>
    <t>2009</t>
  </si>
  <si>
    <t>1,00/55/12.00</t>
  </si>
  <si>
    <t>25EURO06</t>
  </si>
  <si>
    <t>Cortes Lilou</t>
  </si>
  <si>
    <t>25MON002</t>
  </si>
  <si>
    <t>Jelinek Rosa</t>
  </si>
  <si>
    <t>3,00/55/13.00</t>
  </si>
  <si>
    <t>3.00/55/13.00</t>
  </si>
  <si>
    <t>Pfaller Magdalena</t>
  </si>
  <si>
    <t>2,50/55/13.00</t>
  </si>
  <si>
    <t>Enestrom Kajsa</t>
  </si>
  <si>
    <t>2,00/55/13.00</t>
  </si>
  <si>
    <t>25DEN003</t>
  </si>
  <si>
    <t>Thorens Nina</t>
  </si>
  <si>
    <t>Zisopoulou Styliani</t>
  </si>
  <si>
    <t>1,50/55/13.00</t>
  </si>
  <si>
    <t>1,00/55/13,00</t>
  </si>
  <si>
    <t>Бычковская Амалия</t>
  </si>
  <si>
    <t>4.00/55/14.25</t>
  </si>
  <si>
    <t>5.00/55/16.00</t>
  </si>
  <si>
    <r>
      <rPr>
        <b/>
        <sz val="12"/>
        <color rgb="FF00B050"/>
        <rFont val="Times New Roman"/>
        <family val="1"/>
        <charset val="204"/>
      </rPr>
      <t>**6,00/52/18,25</t>
    </r>
    <r>
      <rPr>
        <b/>
        <sz val="12"/>
        <rFont val="Times New Roman"/>
        <family val="1"/>
        <charset val="204"/>
      </rPr>
      <t xml:space="preserve"> </t>
    </r>
  </si>
  <si>
    <t>25ПЕ14</t>
  </si>
  <si>
    <t>Girls U14</t>
  </si>
  <si>
    <t>2,00/52/12.00</t>
  </si>
  <si>
    <t>25ПЕ-14</t>
  </si>
  <si>
    <t>Cosgrove Lara</t>
  </si>
  <si>
    <t>2014</t>
  </si>
  <si>
    <t>3,00/52/13.00</t>
  </si>
  <si>
    <t>25ESP002</t>
  </si>
  <si>
    <t>Wienerroither Katharina</t>
  </si>
  <si>
    <t>2013</t>
  </si>
  <si>
    <t>25ITA015</t>
  </si>
  <si>
    <t>Diex Marie</t>
  </si>
  <si>
    <t>2012</t>
  </si>
  <si>
    <t>1,00/52/13.00</t>
  </si>
  <si>
    <t>1.00/52/13.00</t>
  </si>
  <si>
    <t>Moosbrugger Nathalie</t>
  </si>
  <si>
    <t>1,00/52/14.25</t>
  </si>
  <si>
    <t>25AUT003</t>
  </si>
  <si>
    <t>Didden Evita</t>
  </si>
  <si>
    <t>25BEL007</t>
  </si>
  <si>
    <t>Huber Lara</t>
  </si>
  <si>
    <t>4,00/52/16.00</t>
  </si>
  <si>
    <t>Bernatowicz Katarzyna</t>
  </si>
  <si>
    <t>POL</t>
  </si>
  <si>
    <t>25GER003</t>
  </si>
  <si>
    <t>Ave Dali</t>
  </si>
  <si>
    <t>NED</t>
  </si>
  <si>
    <t>3,00/52/16.00</t>
  </si>
  <si>
    <t>25BEL003</t>
  </si>
  <si>
    <t>Bernatowicz Agnieszka</t>
  </si>
  <si>
    <t>2,00/52/16.00</t>
  </si>
  <si>
    <t>Stavropoulou Eirini</t>
  </si>
  <si>
    <t>5,00/52</t>
  </si>
  <si>
    <t>25GRE010</t>
  </si>
  <si>
    <t>4.00/52</t>
  </si>
  <si>
    <t>Кубок Заславля</t>
  </si>
  <si>
    <t xml:space="preserve">   **6.00/49          </t>
  </si>
  <si>
    <t>*</t>
  </si>
  <si>
    <t>3.50/49</t>
  </si>
  <si>
    <t>ПРБ14</t>
  </si>
  <si>
    <t xml:space="preserve">25КС2 Вега </t>
  </si>
  <si>
    <t>ФИГУРНОЕ КАТАНИЕ</t>
  </si>
  <si>
    <t xml:space="preserve">Женщины </t>
  </si>
  <si>
    <t>Фамилия , имя</t>
  </si>
  <si>
    <t>ОРС</t>
  </si>
  <si>
    <t>25 ПЕ14</t>
  </si>
  <si>
    <t>Женщины до 21 г.</t>
  </si>
  <si>
    <t>Wenzel Emily</t>
  </si>
  <si>
    <t>Wenzel Leny</t>
  </si>
  <si>
    <t>Le Forestier Maelys</t>
  </si>
  <si>
    <t>Duverger Marie-Lou</t>
  </si>
  <si>
    <t>Vesela Sofie</t>
  </si>
  <si>
    <t>Olsson Marta</t>
  </si>
  <si>
    <t>Bondarieva Karyna</t>
  </si>
  <si>
    <t>Bittmann Emily</t>
  </si>
  <si>
    <t>Lammi Ella</t>
  </si>
  <si>
    <t>FIN</t>
  </si>
  <si>
    <t>Ballon Tia</t>
  </si>
  <si>
    <t>Ntoima Ilektra</t>
  </si>
  <si>
    <t>Fasel Salma</t>
  </si>
  <si>
    <t>Movchan Maryna</t>
  </si>
  <si>
    <t>Многоборье</t>
  </si>
  <si>
    <t>МНОГОБОРЬЕ</t>
  </si>
  <si>
    <t xml:space="preserve"> Женщины</t>
  </si>
  <si>
    <t>Женщины до 21 года</t>
  </si>
  <si>
    <t>Г.Р.</t>
  </si>
  <si>
    <t xml:space="preserve">Категория </t>
  </si>
  <si>
    <t>Слалом</t>
  </si>
  <si>
    <t xml:space="preserve">Фигуры </t>
  </si>
  <si>
    <t>Трамплин</t>
  </si>
  <si>
    <t>Сумма по трем видам</t>
  </si>
  <si>
    <t xml:space="preserve"> место в  рейтинге ЕА</t>
  </si>
  <si>
    <t>соревно вания</t>
  </si>
  <si>
    <t>Результат</t>
  </si>
  <si>
    <t>Буи</t>
  </si>
  <si>
    <t>рез-т            Очки ф.к.</t>
  </si>
  <si>
    <t>рез-т  метры</t>
  </si>
  <si>
    <t>Много-борье</t>
  </si>
  <si>
    <t>Много-борье (очки)</t>
  </si>
  <si>
    <t>1</t>
  </si>
  <si>
    <t>25EURO03</t>
  </si>
  <si>
    <t>2</t>
  </si>
  <si>
    <t>3</t>
  </si>
  <si>
    <t>RL RB</t>
  </si>
  <si>
    <t>4</t>
  </si>
  <si>
    <t>5</t>
  </si>
  <si>
    <t>Steiner Lili</t>
  </si>
  <si>
    <t>Menestrina Jutta</t>
  </si>
  <si>
    <t xml:space="preserve">W35+ </t>
  </si>
  <si>
    <t>25FIN004</t>
  </si>
  <si>
    <t>Sonier Perrine</t>
  </si>
  <si>
    <t>26S022R</t>
  </si>
  <si>
    <t>4,00/55/13.00</t>
  </si>
  <si>
    <t>26S051R</t>
  </si>
  <si>
    <t>25AUT009</t>
  </si>
  <si>
    <t>2005</t>
  </si>
  <si>
    <t>13</t>
  </si>
  <si>
    <t>37,2</t>
  </si>
  <si>
    <t>25RL RB</t>
  </si>
  <si>
    <t>32,8</t>
  </si>
  <si>
    <t>15</t>
  </si>
  <si>
    <t>30,3</t>
  </si>
  <si>
    <t>16</t>
  </si>
  <si>
    <t>29,0</t>
  </si>
  <si>
    <t>17</t>
  </si>
  <si>
    <t>31,4</t>
  </si>
  <si>
    <t>5.50/55/14.25</t>
  </si>
  <si>
    <t>29,4</t>
  </si>
  <si>
    <t>28,2</t>
  </si>
  <si>
    <t>26,1</t>
  </si>
  <si>
    <t xml:space="preserve">**6,00/52/18,25 </t>
  </si>
  <si>
    <t>24,4</t>
  </si>
  <si>
    <t>22,3</t>
  </si>
  <si>
    <t>3.00/49|18,25</t>
  </si>
  <si>
    <t>* нет результата на скорости , с которой начисляются  многоборные очки.  Очки не начисляются.</t>
  </si>
  <si>
    <t>** Максимально возможный результат  в данной возрастной категории с начислением очков  для многоборья</t>
  </si>
  <si>
    <r>
      <t xml:space="preserve"> перешедшие  в старшую возрастную группу в 2026г.  - </t>
    </r>
    <r>
      <rPr>
        <sz val="12"/>
        <color rgb="FFFF0000"/>
        <rFont val="Times New Roman"/>
        <family val="1"/>
        <charset val="204"/>
      </rPr>
      <t>выделено красным цветом</t>
    </r>
  </si>
  <si>
    <t>"Результат европейского рейтинга</t>
  </si>
  <si>
    <t>Hvozdzeva Sofya</t>
  </si>
  <si>
    <t xml:space="preserve"> Женщины до 21 года</t>
  </si>
  <si>
    <t>0,50/55/12.00</t>
  </si>
  <si>
    <t>25FRA005</t>
  </si>
  <si>
    <t>25ITA004</t>
  </si>
  <si>
    <t>Hafner Katharina</t>
  </si>
  <si>
    <t>5,00/55/13.00</t>
  </si>
  <si>
    <t>Scholz Nele</t>
  </si>
  <si>
    <t>Wimmer Alexandra</t>
  </si>
  <si>
    <t>3,50/55/13.00</t>
  </si>
  <si>
    <t>25GBR012</t>
  </si>
  <si>
    <t>**6,00/52/18,25</t>
  </si>
  <si>
    <t>Niahotskaya Yelizaveta</t>
  </si>
  <si>
    <t>IWF</t>
  </si>
  <si>
    <t>Юниорки  до 17 лет</t>
  </si>
  <si>
    <t>1,50/55/12,00</t>
  </si>
  <si>
    <t>Graham Scarlett</t>
  </si>
  <si>
    <t>*6,00/52</t>
  </si>
  <si>
    <t>Leonhardt Maja</t>
  </si>
  <si>
    <t>5,00/55/14.25</t>
  </si>
  <si>
    <t>Vernikouskaya Maryia</t>
  </si>
  <si>
    <t>**6,00/52</t>
  </si>
  <si>
    <t xml:space="preserve">* нет результата , достаточного для  начисления очков в  многоборье или у спортсмена нет результата  в виде.  Очки не начисляются </t>
  </si>
  <si>
    <t>** Максимально возможный результат для многоборья в данной возрастной категории</t>
  </si>
  <si>
    <t>результаты рейтинга Республики Беларусь</t>
  </si>
  <si>
    <t>Девушки до 14 лет</t>
  </si>
  <si>
    <t>1.00/52/13.0</t>
  </si>
  <si>
    <t>Miserok Nina</t>
  </si>
  <si>
    <t>3,50/52/14.25</t>
  </si>
  <si>
    <t>2,00/52/13.00</t>
  </si>
  <si>
    <t>4,00/52/14.25</t>
  </si>
  <si>
    <t>5,00/52/14.25</t>
  </si>
  <si>
    <t>Lacarrau Julia</t>
  </si>
  <si>
    <t>5,00/52/16.00</t>
  </si>
  <si>
    <t>25FRA016</t>
  </si>
  <si>
    <t>3.50/49/18,25</t>
  </si>
  <si>
    <t>14,3</t>
  </si>
  <si>
    <t>4.00/52/18.25</t>
  </si>
  <si>
    <t>9,8</t>
  </si>
  <si>
    <t>3,50/52</t>
  </si>
  <si>
    <t>Dabringer Filippa</t>
  </si>
  <si>
    <t>2,50/46</t>
  </si>
  <si>
    <t xml:space="preserve">**6.00/49          </t>
  </si>
  <si>
    <t>2.00/46</t>
  </si>
  <si>
    <t>10,7</t>
  </si>
  <si>
    <t>9,7</t>
  </si>
  <si>
    <t>* нет результата , достаточного для  начисления очков в  многоборье или у спортсмена нет результата  в виде.</t>
  </si>
  <si>
    <t>-14 W</t>
  </si>
  <si>
    <t>-12 W</t>
  </si>
  <si>
    <t xml:space="preserve">рез-т  </t>
  </si>
  <si>
    <t>метры</t>
  </si>
  <si>
    <t xml:space="preserve">рез-т           </t>
  </si>
  <si>
    <t xml:space="preserve"> (очки)</t>
  </si>
  <si>
    <t>очки ф.к.</t>
  </si>
  <si>
    <r>
      <t xml:space="preserve"> перешедшие  в старшую возрастную группу в 2026г.  - </t>
    </r>
    <r>
      <rPr>
        <sz val="9"/>
        <color rgb="FFFF0000"/>
        <rFont val="Times New Roman"/>
        <family val="1"/>
        <charset val="204"/>
      </rPr>
      <t>выделено красным цветом</t>
    </r>
  </si>
  <si>
    <t>ПРЫЖКИ С ТРАМПЛИНА</t>
  </si>
  <si>
    <t xml:space="preserve">OPEN WOMEN </t>
  </si>
  <si>
    <t xml:space="preserve">35+ </t>
  </si>
  <si>
    <t>26S030R</t>
  </si>
  <si>
    <t>47,0</t>
  </si>
  <si>
    <t>Andersen Katrine</t>
  </si>
  <si>
    <t>25S091R</t>
  </si>
  <si>
    <t>25NZL017</t>
  </si>
  <si>
    <t>Wolfisberg Kirsi</t>
  </si>
  <si>
    <t>25SUI005</t>
  </si>
  <si>
    <t>ПРБ 17</t>
  </si>
  <si>
    <t>КС2  17</t>
  </si>
  <si>
    <t>WOMEN U21</t>
  </si>
  <si>
    <t>41,0</t>
  </si>
  <si>
    <t>Fritz Julia</t>
  </si>
  <si>
    <t>25ПРБ 17</t>
  </si>
  <si>
    <t>25КС2  17</t>
  </si>
  <si>
    <t>КС2  14</t>
  </si>
  <si>
    <t>ОРС14</t>
  </si>
  <si>
    <t>2015</t>
  </si>
  <si>
    <t xml:space="preserve">ПРБ17 </t>
  </si>
  <si>
    <t>25 ПРБ17</t>
  </si>
  <si>
    <t xml:space="preserve"> по ВОДНОЛЫЖНОМУ СПОРТУ за КАТЕРОМ  на  05.05.2026 </t>
  </si>
  <si>
    <t>рейтинг на 05.05.2026</t>
  </si>
  <si>
    <t>26IWWF02</t>
  </si>
  <si>
    <t>26GBR021</t>
  </si>
  <si>
    <t>26CHI001</t>
  </si>
  <si>
    <t>25FRA025</t>
  </si>
  <si>
    <t>25CYP002</t>
  </si>
  <si>
    <t>25FIN001</t>
  </si>
  <si>
    <t>25SUI004</t>
  </si>
  <si>
    <t xml:space="preserve"> Schuster Sarah</t>
  </si>
  <si>
    <t>25ОРС</t>
  </si>
  <si>
    <t>26USA067</t>
  </si>
  <si>
    <t>51,4</t>
  </si>
  <si>
    <t>5-6</t>
  </si>
  <si>
    <t>45,1</t>
  </si>
  <si>
    <t>26USA049</t>
  </si>
  <si>
    <t>46,2</t>
  </si>
  <si>
    <t>44,7</t>
  </si>
  <si>
    <t xml:space="preserve">Polidorova Linda </t>
  </si>
  <si>
    <t>43,2</t>
  </si>
  <si>
    <t>26GRE001</t>
  </si>
  <si>
    <t>4-5</t>
  </si>
  <si>
    <t>42,6</t>
  </si>
  <si>
    <t>40,5</t>
  </si>
  <si>
    <t>38,1</t>
  </si>
  <si>
    <t>26GBR012</t>
  </si>
  <si>
    <t>40,50</t>
  </si>
  <si>
    <t>42,4</t>
  </si>
  <si>
    <t>25USA034</t>
  </si>
  <si>
    <r>
      <t>1-</t>
    </r>
    <r>
      <rPr>
        <b/>
        <sz val="12"/>
        <color rgb="FF0070C0"/>
        <rFont val="Times New Roman"/>
        <family val="1"/>
        <charset val="204"/>
      </rPr>
      <t>2</t>
    </r>
  </si>
  <si>
    <t>25AUT005</t>
  </si>
  <si>
    <t>26USA083</t>
  </si>
  <si>
    <t>Solé Sofia</t>
  </si>
  <si>
    <t xml:space="preserve">26USA001 </t>
  </si>
  <si>
    <t>2.00/52/13.00</t>
  </si>
  <si>
    <t xml:space="preserve"> Miserok Nina</t>
  </si>
  <si>
    <t>2,00/52/14.25</t>
  </si>
  <si>
    <t>Fiorini Beatrice</t>
  </si>
  <si>
    <r>
      <t>2-</t>
    </r>
    <r>
      <rPr>
        <b/>
        <sz val="12"/>
        <color rgb="FF00B050"/>
        <rFont val="Times New Roman"/>
        <family val="1"/>
        <charset val="204"/>
      </rPr>
      <t>3</t>
    </r>
  </si>
  <si>
    <r>
      <t>5-</t>
    </r>
    <r>
      <rPr>
        <b/>
        <sz val="12"/>
        <rFont val="Times New Roman"/>
        <family val="1"/>
        <charset val="204"/>
      </rPr>
      <t>6</t>
    </r>
  </si>
  <si>
    <t>9-12</t>
  </si>
  <si>
    <t>13-14</t>
  </si>
  <si>
    <t>12-13</t>
  </si>
  <si>
    <t>***</t>
  </si>
  <si>
    <t>Результат динамического рейтинга для спортсменов РБ отличается от европейского, т.к. берутся абсолютно лучшие рез-тя на указанную дату</t>
  </si>
  <si>
    <t>3.50/55/13.00</t>
  </si>
  <si>
    <t>Результат динамического рейтинга для спортсменов РБ отличается от европейского, т.к. берутся абсолютно лучшие рез-тs на указанную дату</t>
  </si>
  <si>
    <t>спортсмен поднялся в рейтинге</t>
  </si>
  <si>
    <t>11,3</t>
  </si>
  <si>
    <t>26DOM001</t>
  </si>
  <si>
    <t xml:space="preserve">КС-2 Вега </t>
  </si>
  <si>
    <t>КС-1</t>
  </si>
  <si>
    <t>ПРБ 14</t>
  </si>
  <si>
    <t>ОРС12</t>
  </si>
  <si>
    <t>ОРС17</t>
  </si>
  <si>
    <t>10-15</t>
  </si>
  <si>
    <t>4.50/55/13.00</t>
  </si>
  <si>
    <r>
      <t>4-</t>
    </r>
    <r>
      <rPr>
        <b/>
        <sz val="12"/>
        <color rgb="FFFFC000"/>
        <rFont val="Times New Roman"/>
        <family val="1"/>
        <charset val="204"/>
      </rPr>
      <t>5</t>
    </r>
  </si>
  <si>
    <t>,</t>
  </si>
  <si>
    <t>LE FORESTIER Maelys</t>
  </si>
  <si>
    <r>
      <t>5-</t>
    </r>
    <r>
      <rPr>
        <b/>
        <sz val="12"/>
        <rFont val="Times New Roman"/>
        <family val="1"/>
        <charset val="204"/>
      </rPr>
      <t>7</t>
    </r>
  </si>
  <si>
    <t>­­</t>
  </si>
  <si>
    <r>
      <t>3</t>
    </r>
    <r>
      <rPr>
        <b/>
        <sz val="12"/>
        <color rgb="FF00B050"/>
        <rFont val="Symbol"/>
        <family val="1"/>
        <charset val="2"/>
      </rPr>
      <t>¯</t>
    </r>
  </si>
  <si>
    <r>
      <t>1</t>
    </r>
    <r>
      <rPr>
        <b/>
        <sz val="11"/>
        <color rgb="FFFF0000"/>
        <rFont val="Symbol"/>
        <family val="1"/>
        <charset val="2"/>
      </rPr>
      <t>­</t>
    </r>
  </si>
  <si>
    <t>25ITA006</t>
  </si>
  <si>
    <t>25ZaslavlCup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</si>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</sst>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C000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Symbol"/>
      <family val="1"/>
      <charset val="2"/>
    </font>
    <font>
      <b/>
      <sz val="12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rgb="FFFFC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color rgb="FF000000"/>
      <name val="Verdana"/>
      <family val="2"/>
      <charset val="204"/>
    </font>
    <font>
      <i/>
      <sz val="10"/>
      <color rgb="FF0070C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color theme="5" tint="-0.24997711111789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8" tint="-0.249977111117893"/>
      <name val="Times New Roman"/>
      <family val="1"/>
      <charset val="204"/>
    </font>
    <font>
      <b/>
      <sz val="12"/>
      <color rgb="FF1EC822"/>
      <name val="Times New Roman"/>
      <family val="1"/>
      <charset val="204"/>
    </font>
    <font>
      <b/>
      <sz val="12"/>
      <color theme="8" tint="-0.249977111117893"/>
      <name val="Times New Roman"/>
      <family val="1"/>
      <charset val="204"/>
    </font>
    <font>
      <b/>
      <i/>
      <sz val="10"/>
      <color theme="8" tint="-0.24997711111789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1"/>
      <color rgb="FF1EC822"/>
      <name val="Times New Roman"/>
      <family val="1"/>
      <charset val="204"/>
    </font>
    <font>
      <b/>
      <sz val="10"/>
      <color rgb="FFFFC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sz val="10"/>
      <color rgb="FF0070C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color rgb="FF000000"/>
      <name val="Segoe UI Semilight"/>
      <family val="2"/>
      <charset val="204"/>
    </font>
    <font>
      <b/>
      <sz val="8"/>
      <color rgb="FF000000"/>
      <name val="Segoe UI Semilight"/>
      <family val="2"/>
      <charset val="204"/>
    </font>
    <font>
      <b/>
      <sz val="8"/>
      <color rgb="FFFF0000"/>
      <name val="Segoe UI Semilight"/>
      <family val="2"/>
      <charset val="204"/>
    </font>
    <font>
      <b/>
      <sz val="8"/>
      <color rgb="FF0070C0"/>
      <name val="Segoe UI Semilight"/>
      <family val="2"/>
      <charset val="204"/>
    </font>
    <font>
      <sz val="8"/>
      <name val="Segoe UI Semilight"/>
      <family val="2"/>
      <charset val="204"/>
    </font>
    <font>
      <b/>
      <sz val="8"/>
      <color theme="1"/>
      <name val="Segoe UI Semilight"/>
      <family val="2"/>
      <charset val="204"/>
    </font>
    <font>
      <b/>
      <sz val="8"/>
      <name val="Segoe UI Semilight"/>
      <family val="2"/>
      <charset val="204"/>
    </font>
    <font>
      <sz val="8"/>
      <color theme="1"/>
      <name val="Segoe UI Semilight"/>
      <family val="2"/>
      <charset val="204"/>
    </font>
    <font>
      <b/>
      <sz val="8"/>
      <color rgb="FF1EC822"/>
      <name val="Segoe UI Semilight"/>
      <family val="2"/>
      <charset val="204"/>
    </font>
    <font>
      <b/>
      <sz val="8"/>
      <color theme="5" tint="-0.249977111117893"/>
      <name val="Segoe UI Semilight"/>
      <family val="2"/>
      <charset val="204"/>
    </font>
    <font>
      <b/>
      <sz val="8"/>
      <color rgb="FFFFC000"/>
      <name val="Segoe UI Semilight"/>
      <family val="2"/>
      <charset val="204"/>
    </font>
    <font>
      <i/>
      <sz val="8"/>
      <name val="Segoe UI Semilight"/>
      <family val="2"/>
      <charset val="204"/>
    </font>
    <font>
      <sz val="12"/>
      <color rgb="FF0070C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i/>
      <sz val="11"/>
      <color theme="8" tint="-0.249977111117893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C000"/>
      <name val="Times New Roman"/>
      <family val="1"/>
      <charset val="204"/>
    </font>
    <font>
      <sz val="12"/>
      <color rgb="FF212529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212529"/>
      <name val="Arial"/>
      <family val="2"/>
      <charset val="204"/>
    </font>
    <font>
      <b/>
      <sz val="12"/>
      <color rgb="FF00206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2"/>
      <color rgb="FF212529"/>
      <name val="Arial"/>
      <family val="2"/>
      <charset val="204"/>
    </font>
    <font>
      <b/>
      <sz val="12"/>
      <color rgb="FF00B050"/>
      <name val="Symbol"/>
      <family val="1"/>
      <charset val="2"/>
    </font>
    <font>
      <b/>
      <sz val="11"/>
      <color rgb="FFFF0000"/>
      <name val="Symbol"/>
      <family val="1"/>
      <charset val="2"/>
    </font>
    <font>
      <b/>
      <u/>
      <sz val="11"/>
      <color theme="8" tint="-0.249977111117893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E6FEDE"/>
        <bgColor indexed="64"/>
      </patternFill>
    </fill>
    <fill>
      <patternFill patternType="solid">
        <fgColor rgb="FF7DFF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FFFF"/>
        <bgColor indexed="64"/>
      </patternFill>
    </fill>
    <fill>
      <patternFill patternType="solid">
        <fgColor rgb="FF97FF97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7FF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EFEE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98">
    <xf numFmtId="0" fontId="0" fillId="0" borderId="0" xfId="0"/>
    <xf numFmtId="4" fontId="2" fillId="0" borderId="4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6" fillId="0" borderId="0" xfId="0" applyFont="1"/>
    <xf numFmtId="0" fontId="10" fillId="0" borderId="0" xfId="0" applyFont="1"/>
    <xf numFmtId="0" fontId="12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6" fillId="6" borderId="0" xfId="0" applyFont="1" applyFill="1"/>
    <xf numFmtId="0" fontId="10" fillId="6" borderId="0" xfId="0" applyFont="1" applyFill="1"/>
    <xf numFmtId="0" fontId="11" fillId="6" borderId="0" xfId="0" applyFont="1" applyFill="1"/>
    <xf numFmtId="0" fontId="19" fillId="6" borderId="0" xfId="0" applyFont="1" applyFill="1"/>
    <xf numFmtId="0" fontId="22" fillId="0" borderId="4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1" applyFill="1" applyBorder="1" applyAlignment="1">
      <alignment horizontal="left" vertical="center"/>
    </xf>
    <xf numFmtId="0" fontId="19" fillId="0" borderId="4" xfId="0" applyFont="1" applyFill="1" applyBorder="1"/>
    <xf numFmtId="164" fontId="11" fillId="0" borderId="4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15" xfId="1" applyFill="1" applyBorder="1" applyAlignment="1">
      <alignment horizontal="left" vertical="center"/>
    </xf>
    <xf numFmtId="0" fontId="5" fillId="7" borderId="15" xfId="1" applyFill="1" applyBorder="1" applyAlignment="1">
      <alignment vertical="center"/>
    </xf>
    <xf numFmtId="0" fontId="23" fillId="0" borderId="4" xfId="0" applyFont="1" applyFill="1" applyBorder="1"/>
    <xf numFmtId="2" fontId="3" fillId="0" borderId="4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0" fontId="16" fillId="0" borderId="4" xfId="0" applyFont="1" applyFill="1" applyBorder="1"/>
    <xf numFmtId="0" fontId="25" fillId="6" borderId="4" xfId="0" applyFont="1" applyFill="1" applyBorder="1" applyAlignment="1">
      <alignment horizontal="left" vertical="center"/>
    </xf>
    <xf numFmtId="0" fontId="25" fillId="6" borderId="4" xfId="0" applyFont="1" applyFill="1" applyBorder="1"/>
    <xf numFmtId="0" fontId="16" fillId="0" borderId="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19" fillId="0" borderId="0" xfId="0" applyFont="1" applyFill="1"/>
    <xf numFmtId="0" fontId="0" fillId="0" borderId="0" xfId="0" applyFill="1" applyBorder="1"/>
    <xf numFmtId="0" fontId="31" fillId="0" borderId="0" xfId="0" applyFont="1" applyFill="1" applyBorder="1"/>
    <xf numFmtId="0" fontId="16" fillId="6" borderId="0" xfId="0" applyFont="1" applyFill="1" applyBorder="1"/>
    <xf numFmtId="0" fontId="24" fillId="6" borderId="0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4" fontId="4" fillId="6" borderId="0" xfId="0" applyNumberFormat="1" applyFont="1" applyFill="1" applyBorder="1" applyAlignment="1">
      <alignment horizontal="center"/>
    </xf>
    <xf numFmtId="4" fontId="2" fillId="0" borderId="11" xfId="0" applyNumberFormat="1" applyFont="1" applyFill="1" applyBorder="1" applyAlignment="1">
      <alignment horizontal="center"/>
    </xf>
    <xf numFmtId="0" fontId="5" fillId="0" borderId="15" xfId="1" applyFill="1" applyBorder="1" applyAlignment="1">
      <alignment vertical="center"/>
    </xf>
    <xf numFmtId="0" fontId="16" fillId="0" borderId="4" xfId="0" applyFont="1" applyFill="1" applyBorder="1" applyAlignment="1">
      <alignment horizontal="left"/>
    </xf>
    <xf numFmtId="0" fontId="25" fillId="0" borderId="4" xfId="0" applyFont="1" applyFill="1" applyBorder="1"/>
    <xf numFmtId="0" fontId="27" fillId="6" borderId="0" xfId="0" applyFont="1" applyFill="1" applyBorder="1" applyAlignment="1">
      <alignment horizontal="right"/>
    </xf>
    <xf numFmtId="0" fontId="16" fillId="6" borderId="16" xfId="0" applyFont="1" applyFill="1" applyBorder="1"/>
    <xf numFmtId="0" fontId="24" fillId="6" borderId="16" xfId="0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/>
    </xf>
    <xf numFmtId="0" fontId="20" fillId="6" borderId="16" xfId="0" applyFont="1" applyFill="1" applyBorder="1" applyAlignment="1">
      <alignment horizontal="center"/>
    </xf>
    <xf numFmtId="0" fontId="11" fillId="6" borderId="16" xfId="0" applyFont="1" applyFill="1" applyBorder="1"/>
    <xf numFmtId="4" fontId="4" fillId="6" borderId="16" xfId="0" applyNumberFormat="1" applyFont="1" applyFill="1" applyBorder="1" applyAlignment="1">
      <alignment horizontal="center"/>
    </xf>
    <xf numFmtId="0" fontId="28" fillId="6" borderId="16" xfId="0" applyFont="1" applyFill="1" applyBorder="1" applyAlignment="1">
      <alignment horizontal="center" vertical="center" wrapText="1"/>
    </xf>
    <xf numFmtId="0" fontId="29" fillId="6" borderId="16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horizontal="center"/>
    </xf>
    <xf numFmtId="0" fontId="34" fillId="0" borderId="4" xfId="0" applyFont="1" applyFill="1" applyBorder="1" applyAlignment="1">
      <alignment vertical="center" wrapText="1"/>
    </xf>
    <xf numFmtId="0" fontId="10" fillId="0" borderId="4" xfId="0" applyFont="1" applyFill="1" applyBorder="1"/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right"/>
    </xf>
    <xf numFmtId="0" fontId="34" fillId="2" borderId="4" xfId="0" applyFont="1" applyFill="1" applyBorder="1" applyAlignment="1">
      <alignment vertical="center" wrapText="1"/>
    </xf>
    <xf numFmtId="0" fontId="0" fillId="0" borderId="4" xfId="0" applyFill="1" applyBorder="1"/>
    <xf numFmtId="0" fontId="9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right" vertical="top"/>
    </xf>
    <xf numFmtId="0" fontId="25" fillId="0" borderId="4" xfId="0" applyFont="1" applyFill="1" applyBorder="1" applyAlignment="1">
      <alignment horizontal="left" vertical="center"/>
    </xf>
    <xf numFmtId="0" fontId="26" fillId="6" borderId="0" xfId="0" applyFont="1" applyFill="1" applyBorder="1" applyAlignment="1">
      <alignment horizontal="center"/>
    </xf>
    <xf numFmtId="0" fontId="11" fillId="6" borderId="0" xfId="0" applyFont="1" applyFill="1" applyBorder="1"/>
    <xf numFmtId="0" fontId="28" fillId="6" borderId="0" xfId="0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left" vertical="center" wrapText="1"/>
    </xf>
    <xf numFmtId="0" fontId="10" fillId="6" borderId="17" xfId="0" applyFont="1" applyFill="1" applyBorder="1"/>
    <xf numFmtId="0" fontId="11" fillId="6" borderId="18" xfId="0" applyFont="1" applyFill="1" applyBorder="1"/>
    <xf numFmtId="0" fontId="1" fillId="0" borderId="4" xfId="0" applyFont="1" applyFill="1" applyBorder="1"/>
    <xf numFmtId="0" fontId="11" fillId="5" borderId="4" xfId="0" applyFont="1" applyFill="1" applyBorder="1" applyAlignment="1">
      <alignment horizontal="center"/>
    </xf>
    <xf numFmtId="0" fontId="16" fillId="0" borderId="19" xfId="0" applyFont="1" applyFill="1" applyBorder="1"/>
    <xf numFmtId="0" fontId="1" fillId="0" borderId="19" xfId="0" applyFont="1" applyFill="1" applyBorder="1" applyAlignment="1">
      <alignment horizontal="center"/>
    </xf>
    <xf numFmtId="0" fontId="31" fillId="6" borderId="4" xfId="0" applyFont="1" applyFill="1" applyBorder="1"/>
    <xf numFmtId="0" fontId="16" fillId="0" borderId="11" xfId="0" applyFont="1" applyFill="1" applyBorder="1"/>
    <xf numFmtId="0" fontId="23" fillId="0" borderId="11" xfId="0" applyFont="1" applyFill="1" applyBorder="1"/>
    <xf numFmtId="2" fontId="33" fillId="0" borderId="4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9" fillId="0" borderId="11" xfId="0" applyFont="1" applyFill="1" applyBorder="1"/>
    <xf numFmtId="0" fontId="36" fillId="0" borderId="0" xfId="0" applyFont="1"/>
    <xf numFmtId="0" fontId="9" fillId="0" borderId="4" xfId="0" applyFont="1" applyFill="1" applyBorder="1" applyAlignment="1">
      <alignment horizontal="center" vertical="center"/>
    </xf>
    <xf numFmtId="0" fontId="37" fillId="0" borderId="4" xfId="0" applyFont="1" applyFill="1" applyBorder="1"/>
    <xf numFmtId="0" fontId="38" fillId="0" borderId="4" xfId="0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/>
    </xf>
    <xf numFmtId="2" fontId="4" fillId="0" borderId="19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/>
    <xf numFmtId="0" fontId="1" fillId="0" borderId="11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/>
    </xf>
    <xf numFmtId="164" fontId="23" fillId="0" borderId="4" xfId="0" applyNumberFormat="1" applyFont="1" applyFill="1" applyBorder="1" applyAlignment="1">
      <alignment horizontal="center"/>
    </xf>
    <xf numFmtId="0" fontId="16" fillId="3" borderId="4" xfId="0" quotePrefix="1" applyNumberFormat="1" applyFont="1" applyFill="1" applyBorder="1"/>
    <xf numFmtId="0" fontId="8" fillId="0" borderId="4" xfId="0" applyFont="1" applyFill="1" applyBorder="1"/>
    <xf numFmtId="0" fontId="1" fillId="0" borderId="1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6" borderId="4" xfId="0" applyFont="1" applyFill="1" applyBorder="1" applyAlignment="1">
      <alignment horizontal="left"/>
    </xf>
    <xf numFmtId="0" fontId="39" fillId="0" borderId="15" xfId="1" applyFont="1" applyFill="1" applyBorder="1" applyAlignment="1">
      <alignment horizontal="left" vertical="center"/>
    </xf>
    <xf numFmtId="0" fontId="39" fillId="0" borderId="15" xfId="1" applyFont="1" applyFill="1" applyBorder="1" applyAlignment="1">
      <alignment vertical="center"/>
    </xf>
    <xf numFmtId="0" fontId="39" fillId="0" borderId="15" xfId="1" applyFont="1" applyBorder="1"/>
    <xf numFmtId="0" fontId="38" fillId="0" borderId="4" xfId="0" applyFont="1" applyFill="1" applyBorder="1" applyAlignment="1">
      <alignment horizontal="left" vertical="center" wrapText="1"/>
    </xf>
    <xf numFmtId="0" fontId="31" fillId="0" borderId="4" xfId="0" applyFont="1" applyFill="1" applyBorder="1"/>
    <xf numFmtId="0" fontId="38" fillId="0" borderId="4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41" fillId="0" borderId="4" xfId="0" applyFont="1" applyFill="1" applyBorder="1" applyAlignment="1">
      <alignment horizontal="center"/>
    </xf>
    <xf numFmtId="0" fontId="15" fillId="0" borderId="4" xfId="0" applyFont="1" applyFill="1" applyBorder="1"/>
    <xf numFmtId="0" fontId="5" fillId="0" borderId="20" xfId="1" applyFill="1" applyBorder="1" applyAlignment="1">
      <alignment vertical="center"/>
    </xf>
    <xf numFmtId="0" fontId="16" fillId="0" borderId="0" xfId="0" applyFont="1" applyFill="1"/>
    <xf numFmtId="0" fontId="20" fillId="0" borderId="2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5" fillId="0" borderId="10" xfId="0" applyFont="1" applyFill="1" applyBorder="1"/>
    <xf numFmtId="0" fontId="15" fillId="0" borderId="11" xfId="0" applyFont="1" applyFill="1" applyBorder="1"/>
    <xf numFmtId="0" fontId="1" fillId="0" borderId="11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0" fillId="0" borderId="11" xfId="0" applyFont="1" applyFill="1" applyBorder="1"/>
    <xf numFmtId="4" fontId="4" fillId="0" borderId="11" xfId="0" applyNumberFormat="1" applyFont="1" applyFill="1" applyBorder="1" applyAlignment="1">
      <alignment horizontal="center"/>
    </xf>
    <xf numFmtId="0" fontId="9" fillId="10" borderId="11" xfId="0" applyFont="1" applyFill="1" applyBorder="1" applyAlignment="1">
      <alignment horizontal="center" vertical="center" wrapText="1"/>
    </xf>
    <xf numFmtId="0" fontId="5" fillId="0" borderId="0" xfId="1" applyFill="1" applyBorder="1" applyAlignment="1">
      <alignment horizontal="left" vertical="center"/>
    </xf>
    <xf numFmtId="0" fontId="15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5" fillId="0" borderId="9" xfId="0" applyFont="1" applyFill="1" applyBorder="1"/>
    <xf numFmtId="0" fontId="14" fillId="10" borderId="4" xfId="0" applyFont="1" applyFill="1" applyBorder="1" applyAlignment="1">
      <alignment horizontal="center" vertical="center"/>
    </xf>
    <xf numFmtId="0" fontId="19" fillId="0" borderId="0" xfId="0" applyFont="1" applyFill="1" applyBorder="1"/>
    <xf numFmtId="0" fontId="18" fillId="10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5" fillId="0" borderId="13" xfId="0" applyFont="1" applyFill="1" applyBorder="1"/>
    <xf numFmtId="0" fontId="15" fillId="0" borderId="19" xfId="0" applyFont="1" applyFill="1" applyBorder="1"/>
    <xf numFmtId="0" fontId="9" fillId="0" borderId="19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0" fontId="10" fillId="10" borderId="19" xfId="0" applyFont="1" applyFill="1" applyBorder="1" applyAlignment="1">
      <alignment horizontal="center" vertical="center" wrapText="1"/>
    </xf>
    <xf numFmtId="0" fontId="8" fillId="0" borderId="11" xfId="0" applyFont="1" applyFill="1" applyBorder="1"/>
    <xf numFmtId="0" fontId="11" fillId="5" borderId="11" xfId="0" applyFont="1" applyFill="1" applyBorder="1" applyAlignment="1">
      <alignment horizontal="center"/>
    </xf>
    <xf numFmtId="3" fontId="1" fillId="0" borderId="12" xfId="0" applyNumberFormat="1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/>
    </xf>
    <xf numFmtId="0" fontId="10" fillId="10" borderId="4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/>
    </xf>
    <xf numFmtId="0" fontId="16" fillId="6" borderId="0" xfId="0" applyFont="1" applyFill="1" applyBorder="1" applyAlignment="1"/>
    <xf numFmtId="0" fontId="42" fillId="10" borderId="4" xfId="0" applyFont="1" applyFill="1" applyBorder="1" applyAlignment="1">
      <alignment horizontal="center" vertical="center"/>
    </xf>
    <xf numFmtId="0" fontId="15" fillId="0" borderId="6" xfId="0" applyFont="1" applyFill="1" applyBorder="1"/>
    <xf numFmtId="0" fontId="1" fillId="0" borderId="23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" fontId="2" fillId="4" borderId="4" xfId="0" applyNumberFormat="1" applyFont="1" applyFill="1" applyBorder="1" applyAlignment="1">
      <alignment horizontal="center"/>
    </xf>
    <xf numFmtId="0" fontId="10" fillId="0" borderId="19" xfId="0" applyFont="1" applyFill="1" applyBorder="1"/>
    <xf numFmtId="4" fontId="2" fillId="0" borderId="19" xfId="0" applyNumberFormat="1" applyFont="1" applyFill="1" applyBorder="1" applyAlignment="1">
      <alignment horizontal="center"/>
    </xf>
    <xf numFmtId="0" fontId="5" fillId="9" borderId="19" xfId="1" applyFill="1" applyBorder="1" applyAlignment="1">
      <alignment horizontal="left" vertical="center"/>
    </xf>
    <xf numFmtId="3" fontId="1" fillId="0" borderId="11" xfId="0" applyNumberFormat="1" applyFont="1" applyFill="1" applyBorder="1" applyAlignment="1">
      <alignment horizontal="center"/>
    </xf>
    <xf numFmtId="0" fontId="0" fillId="0" borderId="11" xfId="0" applyFill="1" applyBorder="1"/>
    <xf numFmtId="0" fontId="16" fillId="10" borderId="4" xfId="0" applyFont="1" applyFill="1" applyBorder="1"/>
    <xf numFmtId="3" fontId="3" fillId="0" borderId="0" xfId="0" applyNumberFormat="1" applyFont="1" applyFill="1" applyBorder="1" applyAlignment="1">
      <alignment horizontal="center"/>
    </xf>
    <xf numFmtId="0" fontId="11" fillId="6" borderId="0" xfId="0" applyFont="1" applyFill="1" applyBorder="1" applyAlignment="1">
      <alignment horizontal="right" vertical="center"/>
    </xf>
    <xf numFmtId="0" fontId="9" fillId="10" borderId="4" xfId="0" applyFont="1" applyFill="1" applyBorder="1" applyAlignment="1">
      <alignment horizontal="center" vertical="center" wrapText="1"/>
    </xf>
    <xf numFmtId="0" fontId="8" fillId="0" borderId="19" xfId="0" applyFont="1" applyFill="1" applyBorder="1"/>
    <xf numFmtId="0" fontId="11" fillId="5" borderId="19" xfId="0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left"/>
    </xf>
    <xf numFmtId="0" fontId="20" fillId="4" borderId="4" xfId="0" applyFont="1" applyFill="1" applyBorder="1" applyAlignment="1">
      <alignment horizontal="center"/>
    </xf>
    <xf numFmtId="0" fontId="26" fillId="10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/>
    </xf>
    <xf numFmtId="0" fontId="43" fillId="10" borderId="4" xfId="0" applyFont="1" applyFill="1" applyBorder="1" applyAlignment="1">
      <alignment horizontal="center" vertical="center" wrapText="1"/>
    </xf>
    <xf numFmtId="0" fontId="44" fillId="10" borderId="4" xfId="0" applyFont="1" applyFill="1" applyBorder="1" applyAlignment="1">
      <alignment horizontal="center" vertical="center" wrapText="1"/>
    </xf>
    <xf numFmtId="0" fontId="28" fillId="10" borderId="4" xfId="0" applyFont="1" applyFill="1" applyBorder="1" applyAlignment="1">
      <alignment horizontal="center" vertical="center" wrapText="1"/>
    </xf>
    <xf numFmtId="0" fontId="30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center"/>
    </xf>
    <xf numFmtId="0" fontId="20" fillId="5" borderId="11" xfId="0" applyFont="1" applyFill="1" applyBorder="1" applyAlignment="1">
      <alignment horizontal="center"/>
    </xf>
    <xf numFmtId="0" fontId="5" fillId="9" borderId="15" xfId="1" applyFill="1" applyBorder="1" applyAlignment="1">
      <alignment horizontal="left" vertical="center"/>
    </xf>
    <xf numFmtId="0" fontId="5" fillId="11" borderId="15" xfId="1" applyFill="1" applyBorder="1" applyAlignment="1">
      <alignment horizontal="left" vertical="center"/>
    </xf>
    <xf numFmtId="0" fontId="46" fillId="0" borderId="0" xfId="0" applyFont="1"/>
    <xf numFmtId="0" fontId="1" fillId="6" borderId="17" xfId="0" applyFont="1" applyFill="1" applyBorder="1" applyAlignment="1"/>
    <xf numFmtId="0" fontId="1" fillId="6" borderId="0" xfId="0" applyFont="1" applyFill="1" applyBorder="1" applyAlignment="1">
      <alignment horizontal="center"/>
    </xf>
    <xf numFmtId="49" fontId="25" fillId="0" borderId="11" xfId="0" applyNumberFormat="1" applyFont="1" applyFill="1" applyBorder="1" applyAlignment="1">
      <alignment horizontal="center"/>
    </xf>
    <xf numFmtId="0" fontId="23" fillId="6" borderId="11" xfId="0" applyFont="1" applyFill="1" applyBorder="1"/>
    <xf numFmtId="49" fontId="25" fillId="12" borderId="4" xfId="0" applyNumberFormat="1" applyFont="1" applyFill="1" applyBorder="1" applyAlignment="1">
      <alignment horizontal="center"/>
    </xf>
    <xf numFmtId="0" fontId="23" fillId="12" borderId="4" xfId="0" applyFont="1" applyFill="1" applyBorder="1"/>
    <xf numFmtId="49" fontId="25" fillId="0" borderId="4" xfId="0" applyNumberFormat="1" applyFont="1" applyFill="1" applyBorder="1" applyAlignment="1">
      <alignment horizontal="center"/>
    </xf>
    <xf numFmtId="0" fontId="23" fillId="6" borderId="4" xfId="0" applyFont="1" applyFill="1" applyBorder="1"/>
    <xf numFmtId="0" fontId="13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6" borderId="19" xfId="0" applyFont="1" applyFill="1" applyBorder="1"/>
    <xf numFmtId="0" fontId="23" fillId="0" borderId="19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right" vertical="center" wrapText="1"/>
    </xf>
    <xf numFmtId="2" fontId="57" fillId="0" borderId="25" xfId="0" applyNumberFormat="1" applyFont="1" applyFill="1" applyBorder="1" applyAlignment="1">
      <alignment horizontal="center" vertical="center"/>
    </xf>
    <xf numFmtId="2" fontId="57" fillId="0" borderId="25" xfId="0" applyNumberFormat="1" applyFont="1" applyFill="1" applyBorder="1" applyAlignment="1">
      <alignment horizontal="center" vertical="top"/>
    </xf>
    <xf numFmtId="2" fontId="57" fillId="0" borderId="11" xfId="0" applyNumberFormat="1" applyFont="1" applyFill="1" applyBorder="1" applyAlignment="1">
      <alignment horizontal="center" vertical="center"/>
    </xf>
    <xf numFmtId="0" fontId="23" fillId="6" borderId="0" xfId="0" applyFont="1" applyFill="1"/>
    <xf numFmtId="0" fontId="46" fillId="0" borderId="0" xfId="0" applyFont="1" applyFill="1"/>
    <xf numFmtId="0" fontId="25" fillId="0" borderId="0" xfId="0" applyFont="1" applyFill="1"/>
    <xf numFmtId="0" fontId="1" fillId="0" borderId="0" xfId="0" applyFont="1" applyFill="1" applyBorder="1" applyAlignment="1"/>
    <xf numFmtId="0" fontId="19" fillId="0" borderId="0" xfId="0" applyFont="1"/>
    <xf numFmtId="0" fontId="59" fillId="0" borderId="4" xfId="0" applyFont="1" applyFill="1" applyBorder="1" applyAlignment="1">
      <alignment horizontal="center" vertical="center" wrapText="1"/>
    </xf>
    <xf numFmtId="0" fontId="60" fillId="9" borderId="4" xfId="0" applyFont="1" applyFill="1" applyBorder="1" applyAlignment="1">
      <alignment vertical="center" wrapText="1"/>
    </xf>
    <xf numFmtId="0" fontId="60" fillId="13" borderId="4" xfId="0" applyFont="1" applyFill="1" applyBorder="1" applyAlignment="1">
      <alignment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1" fillId="12" borderId="4" xfId="0" applyFont="1" applyFill="1" applyBorder="1"/>
    <xf numFmtId="0" fontId="52" fillId="12" borderId="15" xfId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31" fillId="6" borderId="0" xfId="0" applyFont="1" applyFill="1" applyBorder="1"/>
    <xf numFmtId="0" fontId="46" fillId="0" borderId="0" xfId="0" applyFont="1" applyBorder="1"/>
    <xf numFmtId="0" fontId="46" fillId="6" borderId="0" xfId="0" applyFont="1" applyFill="1"/>
    <xf numFmtId="0" fontId="1" fillId="6" borderId="17" xfId="0" applyFont="1" applyFill="1" applyBorder="1" applyAlignment="1">
      <alignment horizontal="left"/>
    </xf>
    <xf numFmtId="0" fontId="6" fillId="6" borderId="0" xfId="0" applyFont="1" applyFill="1"/>
    <xf numFmtId="0" fontId="10" fillId="6" borderId="0" xfId="0" applyFont="1" applyFill="1" applyAlignment="1">
      <alignment horizontal="center" vertical="center"/>
    </xf>
    <xf numFmtId="0" fontId="24" fillId="6" borderId="0" xfId="0" applyFont="1" applyFill="1" applyBorder="1" applyAlignment="1">
      <alignment horizontal="left"/>
    </xf>
    <xf numFmtId="0" fontId="60" fillId="0" borderId="26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/>
    </xf>
    <xf numFmtId="0" fontId="52" fillId="9" borderId="4" xfId="1" applyFont="1" applyFill="1" applyBorder="1" applyAlignment="1">
      <alignment horizontal="left" vertical="center"/>
    </xf>
    <xf numFmtId="0" fontId="19" fillId="12" borderId="4" xfId="0" applyFont="1" applyFill="1" applyBorder="1"/>
    <xf numFmtId="0" fontId="48" fillId="0" borderId="4" xfId="0" applyFont="1" applyFill="1" applyBorder="1" applyAlignment="1">
      <alignment horizontal="center" vertical="center"/>
    </xf>
    <xf numFmtId="0" fontId="52" fillId="13" borderId="4" xfId="1" applyFont="1" applyFill="1" applyBorder="1" applyAlignment="1">
      <alignment horizontal="left" vertical="center"/>
    </xf>
    <xf numFmtId="0" fontId="60" fillId="0" borderId="28" xfId="0" applyFont="1" applyFill="1" applyBorder="1" applyAlignment="1">
      <alignment horizontal="center" vertical="center" wrapText="1"/>
    </xf>
    <xf numFmtId="0" fontId="23" fillId="0" borderId="19" xfId="0" applyFont="1" applyFill="1" applyBorder="1"/>
    <xf numFmtId="0" fontId="3" fillId="0" borderId="19" xfId="0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49" fontId="31" fillId="0" borderId="11" xfId="0" applyNumberFormat="1" applyFont="1" applyFill="1" applyBorder="1" applyAlignment="1">
      <alignment horizontal="center"/>
    </xf>
    <xf numFmtId="49" fontId="31" fillId="0" borderId="4" xfId="0" applyNumberFormat="1" applyFont="1" applyFill="1" applyBorder="1" applyAlignment="1">
      <alignment horizontal="center"/>
    </xf>
    <xf numFmtId="0" fontId="65" fillId="0" borderId="4" xfId="0" applyFont="1" applyFill="1" applyBorder="1" applyAlignment="1">
      <alignment horizontal="right" vertical="center"/>
    </xf>
    <xf numFmtId="0" fontId="52" fillId="12" borderId="4" xfId="1" applyFont="1" applyFill="1" applyBorder="1" applyAlignment="1">
      <alignment horizontal="left" vertical="center"/>
    </xf>
    <xf numFmtId="0" fontId="25" fillId="6" borderId="0" xfId="0" applyFont="1" applyFill="1" applyBorder="1"/>
    <xf numFmtId="0" fontId="25" fillId="0" borderId="0" xfId="0" applyFont="1" applyFill="1" applyBorder="1"/>
    <xf numFmtId="0" fontId="23" fillId="0" borderId="0" xfId="0" applyFont="1" applyFill="1"/>
    <xf numFmtId="0" fontId="31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2" fillId="9" borderId="4" xfId="0" applyFont="1" applyFill="1" applyBorder="1" applyAlignment="1">
      <alignment horizontal="left" vertical="center"/>
    </xf>
    <xf numFmtId="0" fontId="32" fillId="13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center" vertical="center"/>
    </xf>
    <xf numFmtId="0" fontId="24" fillId="6" borderId="17" xfId="0" applyFont="1" applyFill="1" applyBorder="1" applyAlignment="1"/>
    <xf numFmtId="0" fontId="61" fillId="12" borderId="4" xfId="0" applyFont="1" applyFill="1" applyBorder="1" applyAlignment="1">
      <alignment horizontal="center" vertical="center"/>
    </xf>
    <xf numFmtId="0" fontId="51" fillId="12" borderId="4" xfId="0" applyFont="1" applyFill="1" applyBorder="1" applyAlignment="1">
      <alignment horizontal="center" vertical="center"/>
    </xf>
    <xf numFmtId="0" fontId="63" fillId="0" borderId="4" xfId="0" applyFont="1" applyFill="1" applyBorder="1" applyAlignment="1">
      <alignment horizontal="center" vertical="center"/>
    </xf>
    <xf numFmtId="0" fontId="64" fillId="0" borderId="4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wrapText="1"/>
    </xf>
    <xf numFmtId="2" fontId="57" fillId="0" borderId="4" xfId="0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49" fontId="25" fillId="0" borderId="0" xfId="0" applyNumberFormat="1" applyFont="1" applyFill="1" applyBorder="1" applyAlignment="1"/>
    <xf numFmtId="0" fontId="46" fillId="6" borderId="0" xfId="0" applyFont="1" applyFill="1" applyBorder="1"/>
    <xf numFmtId="0" fontId="46" fillId="0" borderId="0" xfId="0" applyFont="1" applyFill="1" applyBorder="1"/>
    <xf numFmtId="0" fontId="32" fillId="2" borderId="4" xfId="0" applyFont="1" applyFill="1" applyBorder="1" applyAlignment="1">
      <alignment horizontal="left" vertical="center"/>
    </xf>
    <xf numFmtId="0" fontId="65" fillId="0" borderId="4" xfId="0" applyFont="1" applyFill="1" applyBorder="1" applyAlignment="1">
      <alignment horizontal="center" vertical="center"/>
    </xf>
    <xf numFmtId="0" fontId="1" fillId="6" borderId="0" xfId="0" applyFont="1" applyFill="1" applyBorder="1" applyAlignment="1"/>
    <xf numFmtId="0" fontId="1" fillId="0" borderId="4" xfId="0" applyFont="1" applyFill="1" applyBorder="1" applyAlignment="1"/>
    <xf numFmtId="0" fontId="1" fillId="0" borderId="24" xfId="0" applyFont="1" applyFill="1" applyBorder="1" applyAlignment="1">
      <alignment horizontal="center" vertical="center" wrapText="1"/>
    </xf>
    <xf numFmtId="4" fontId="1" fillId="0" borderId="24" xfId="0" applyNumberFormat="1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center" wrapText="1"/>
    </xf>
    <xf numFmtId="0" fontId="68" fillId="0" borderId="11" xfId="0" applyFont="1" applyBorder="1" applyAlignment="1">
      <alignment horizontal="center"/>
    </xf>
    <xf numFmtId="0" fontId="47" fillId="0" borderId="10" xfId="0" applyFont="1" applyFill="1" applyBorder="1" applyAlignment="1">
      <alignment horizontal="center" vertical="center" wrapText="1"/>
    </xf>
    <xf numFmtId="4" fontId="24" fillId="0" borderId="10" xfId="0" applyNumberFormat="1" applyFont="1" applyFill="1" applyBorder="1" applyAlignment="1">
      <alignment horizontal="center" wrapText="1"/>
    </xf>
    <xf numFmtId="0" fontId="49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left"/>
    </xf>
    <xf numFmtId="49" fontId="1" fillId="0" borderId="4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/>
    </xf>
    <xf numFmtId="0" fontId="23" fillId="0" borderId="0" xfId="0" applyFont="1" applyFill="1" applyBorder="1"/>
    <xf numFmtId="2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/>
    </xf>
    <xf numFmtId="4" fontId="51" fillId="0" borderId="0" xfId="0" applyNumberFormat="1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 vertical="center"/>
    </xf>
    <xf numFmtId="4" fontId="2" fillId="12" borderId="4" xfId="0" applyNumberFormat="1" applyFont="1" applyFill="1" applyBorder="1" applyAlignment="1">
      <alignment horizontal="center"/>
    </xf>
    <xf numFmtId="3" fontId="1" fillId="12" borderId="4" xfId="0" applyNumberFormat="1" applyFont="1" applyFill="1" applyBorder="1" applyAlignment="1">
      <alignment horizontal="center"/>
    </xf>
    <xf numFmtId="164" fontId="1" fillId="12" borderId="4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/>
    </xf>
    <xf numFmtId="2" fontId="2" fillId="12" borderId="9" xfId="0" applyNumberFormat="1" applyFont="1" applyFill="1" applyBorder="1" applyAlignment="1">
      <alignment horizontal="center" vertical="center"/>
    </xf>
    <xf numFmtId="164" fontId="22" fillId="12" borderId="4" xfId="0" applyNumberFormat="1" applyFont="1" applyFill="1" applyBorder="1" applyAlignment="1">
      <alignment horizontal="center" vertical="center"/>
    </xf>
    <xf numFmtId="2" fontId="56" fillId="12" borderId="4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53" fillId="0" borderId="0" xfId="0" applyNumberFormat="1" applyFont="1" applyFill="1" applyBorder="1" applyAlignment="1">
      <alignment horizontal="center" vertical="center"/>
    </xf>
    <xf numFmtId="2" fontId="54" fillId="0" borderId="0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2" fontId="56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3" fontId="1" fillId="0" borderId="19" xfId="0" applyNumberFormat="1" applyFont="1" applyFill="1" applyBorder="1" applyAlignment="1">
      <alignment horizontal="center"/>
    </xf>
    <xf numFmtId="2" fontId="56" fillId="0" borderId="19" xfId="0" applyNumberFormat="1" applyFont="1" applyFill="1" applyBorder="1" applyAlignment="1">
      <alignment horizontal="center" vertical="center"/>
    </xf>
    <xf numFmtId="0" fontId="1" fillId="15" borderId="9" xfId="0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/>
    </xf>
    <xf numFmtId="2" fontId="56" fillId="0" borderId="11" xfId="0" applyNumberFormat="1" applyFont="1" applyFill="1" applyBorder="1" applyAlignment="1">
      <alignment horizontal="center" vertical="center"/>
    </xf>
    <xf numFmtId="0" fontId="19" fillId="0" borderId="25" xfId="0" applyFont="1" applyBorder="1"/>
    <xf numFmtId="49" fontId="3" fillId="0" borderId="0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vertical="top"/>
    </xf>
    <xf numFmtId="2" fontId="2" fillId="0" borderId="9" xfId="0" applyNumberFormat="1" applyFont="1" applyFill="1" applyBorder="1" applyAlignment="1">
      <alignment horizontal="center" vertical="top"/>
    </xf>
    <xf numFmtId="3" fontId="1" fillId="0" borderId="4" xfId="0" applyNumberFormat="1" applyFont="1" applyFill="1" applyBorder="1" applyAlignment="1">
      <alignment horizontal="center" vertical="top"/>
    </xf>
    <xf numFmtId="4" fontId="2" fillId="0" borderId="4" xfId="0" applyNumberFormat="1" applyFont="1" applyFill="1" applyBorder="1" applyAlignment="1">
      <alignment horizontal="center" vertical="top"/>
    </xf>
    <xf numFmtId="2" fontId="56" fillId="0" borderId="4" xfId="0" applyNumberFormat="1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/>
    </xf>
    <xf numFmtId="2" fontId="54" fillId="0" borderId="0" xfId="0" applyNumberFormat="1" applyFont="1" applyFill="1" applyBorder="1" applyAlignment="1">
      <alignment horizontal="center" vertical="top"/>
    </xf>
    <xf numFmtId="0" fontId="19" fillId="0" borderId="11" xfId="0" applyFont="1" applyBorder="1"/>
    <xf numFmtId="0" fontId="31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top" wrapTex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25" fillId="0" borderId="0" xfId="0" applyFont="1" applyFill="1" applyAlignment="1">
      <alignment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wrapText="1"/>
    </xf>
    <xf numFmtId="0" fontId="10" fillId="6" borderId="0" xfId="0" applyFont="1" applyFill="1" applyBorder="1"/>
    <xf numFmtId="1" fontId="1" fillId="0" borderId="9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24" fillId="0" borderId="0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/>
    </xf>
    <xf numFmtId="3" fontId="1" fillId="12" borderId="9" xfId="0" applyNumberFormat="1" applyFont="1" applyFill="1" applyBorder="1" applyAlignment="1">
      <alignment horizontal="right"/>
    </xf>
    <xf numFmtId="49" fontId="1" fillId="12" borderId="9" xfId="0" applyNumberFormat="1" applyFont="1" applyFill="1" applyBorder="1" applyAlignment="1">
      <alignment horizontal="center"/>
    </xf>
    <xf numFmtId="2" fontId="56" fillId="12" borderId="11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center" textRotation="90" wrapText="1"/>
    </xf>
    <xf numFmtId="0" fontId="5" fillId="0" borderId="11" xfId="1" applyFill="1" applyBorder="1" applyAlignment="1">
      <alignment vertical="center"/>
    </xf>
    <xf numFmtId="0" fontId="23" fillId="0" borderId="9" xfId="0" applyFont="1" applyFill="1" applyBorder="1"/>
    <xf numFmtId="0" fontId="52" fillId="0" borderId="4" xfId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/>
    </xf>
    <xf numFmtId="0" fontId="6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2" fontId="23" fillId="0" borderId="4" xfId="0" applyNumberFormat="1" applyFont="1" applyFill="1" applyBorder="1" applyAlignment="1">
      <alignment horizontal="left"/>
    </xf>
    <xf numFmtId="2" fontId="31" fillId="0" borderId="0" xfId="0" applyNumberFormat="1" applyFont="1" applyFill="1" applyBorder="1" applyAlignment="1">
      <alignment horizontal="left"/>
    </xf>
    <xf numFmtId="4" fontId="2" fillId="0" borderId="4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62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 vertical="center"/>
    </xf>
    <xf numFmtId="0" fontId="69" fillId="6" borderId="0" xfId="1" applyFont="1" applyFill="1" applyAlignment="1">
      <alignment horizontal="left" vertical="center" wrapText="1"/>
    </xf>
    <xf numFmtId="0" fontId="37" fillId="6" borderId="0" xfId="0" applyFont="1" applyFill="1" applyBorder="1" applyAlignment="1">
      <alignment horizontal="left"/>
    </xf>
    <xf numFmtId="0" fontId="37" fillId="6" borderId="0" xfId="0" applyFont="1" applyFill="1" applyBorder="1"/>
    <xf numFmtId="0" fontId="25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31" fillId="0" borderId="0" xfId="0" applyFont="1" applyFill="1" applyBorder="1" applyAlignment="1"/>
    <xf numFmtId="0" fontId="3" fillId="0" borderId="0" xfId="0" applyFont="1" applyFill="1" applyBorder="1"/>
    <xf numFmtId="0" fontId="24" fillId="0" borderId="0" xfId="0" applyFont="1" applyFill="1" applyBorder="1" applyAlignment="1">
      <alignment horizontal="right" vertical="center"/>
    </xf>
    <xf numFmtId="0" fontId="1" fillId="6" borderId="0" xfId="0" applyFont="1" applyFill="1" applyBorder="1" applyAlignment="1">
      <alignment horizontal="left"/>
    </xf>
    <xf numFmtId="0" fontId="1" fillId="6" borderId="17" xfId="0" applyFont="1" applyFill="1" applyBorder="1" applyAlignment="1">
      <alignment horizontal="center"/>
    </xf>
    <xf numFmtId="0" fontId="70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/>
    </xf>
    <xf numFmtId="0" fontId="1" fillId="12" borderId="4" xfId="0" applyFont="1" applyFill="1" applyBorder="1" applyAlignment="1">
      <alignment horizontal="left"/>
    </xf>
    <xf numFmtId="2" fontId="2" fillId="12" borderId="4" xfId="0" applyNumberFormat="1" applyFont="1" applyFill="1" applyBorder="1" applyAlignment="1">
      <alignment horizontal="center" vertical="center"/>
    </xf>
    <xf numFmtId="49" fontId="1" fillId="12" borderId="4" xfId="0" applyNumberFormat="1" applyFont="1" applyFill="1" applyBorder="1" applyAlignment="1">
      <alignment horizontal="center"/>
    </xf>
    <xf numFmtId="0" fontId="5" fillId="13" borderId="4" xfId="1" applyFill="1" applyBorder="1" applyAlignment="1">
      <alignment horizontal="left" vertical="center"/>
    </xf>
    <xf numFmtId="0" fontId="1" fillId="12" borderId="4" xfId="0" applyFont="1" applyFill="1" applyBorder="1" applyAlignment="1">
      <alignment horizontal="left" vertical="center"/>
    </xf>
    <xf numFmtId="2" fontId="1" fillId="12" borderId="4" xfId="0" applyNumberFormat="1" applyFont="1" applyFill="1" applyBorder="1" applyAlignment="1">
      <alignment horizontal="left"/>
    </xf>
    <xf numFmtId="0" fontId="70" fillId="0" borderId="19" xfId="0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/>
    </xf>
    <xf numFmtId="0" fontId="70" fillId="0" borderId="11" xfId="0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5" fillId="0" borderId="11" xfId="1" applyFill="1" applyBorder="1" applyAlignment="1">
      <alignment horizontal="left" vertical="center"/>
    </xf>
    <xf numFmtId="2" fontId="71" fillId="0" borderId="0" xfId="0" applyNumberFormat="1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top"/>
    </xf>
    <xf numFmtId="0" fontId="37" fillId="0" borderId="0" xfId="0" applyFont="1" applyFill="1" applyBorder="1"/>
    <xf numFmtId="0" fontId="37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center" vertical="center"/>
    </xf>
    <xf numFmtId="0" fontId="72" fillId="0" borderId="0" xfId="0" applyFont="1" applyFill="1" applyBorder="1"/>
    <xf numFmtId="0" fontId="47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center" vertical="center"/>
    </xf>
    <xf numFmtId="0" fontId="73" fillId="0" borderId="0" xfId="0" applyFont="1" applyFill="1" applyBorder="1"/>
    <xf numFmtId="0" fontId="73" fillId="0" borderId="0" xfId="0" applyFont="1"/>
    <xf numFmtId="0" fontId="37" fillId="6" borderId="0" xfId="0" applyFont="1" applyFill="1" applyBorder="1" applyAlignment="1">
      <alignment wrapText="1"/>
    </xf>
    <xf numFmtId="0" fontId="37" fillId="6" borderId="0" xfId="0" applyFont="1" applyFill="1" applyBorder="1" applyAlignment="1">
      <alignment horizontal="center" vertical="center" wrapText="1"/>
    </xf>
    <xf numFmtId="0" fontId="47" fillId="6" borderId="0" xfId="0" applyFont="1" applyFill="1" applyBorder="1" applyAlignment="1">
      <alignment horizontal="center" vertical="center"/>
    </xf>
    <xf numFmtId="0" fontId="21" fillId="6" borderId="0" xfId="0" applyFont="1" applyFill="1"/>
    <xf numFmtId="0" fontId="37" fillId="6" borderId="0" xfId="0" applyFont="1" applyFill="1"/>
    <xf numFmtId="0" fontId="37" fillId="6" borderId="0" xfId="0" applyFont="1" applyFill="1" applyBorder="1" applyAlignment="1">
      <alignment horizontal="right"/>
    </xf>
    <xf numFmtId="0" fontId="37" fillId="6" borderId="0" xfId="0" applyFont="1" applyFill="1" applyBorder="1" applyAlignment="1">
      <alignment horizontal="center" vertical="center"/>
    </xf>
    <xf numFmtId="0" fontId="47" fillId="6" borderId="0" xfId="0" applyFont="1" applyFill="1" applyBorder="1" applyAlignment="1">
      <alignment vertical="center"/>
    </xf>
    <xf numFmtId="0" fontId="73" fillId="6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5" fillId="9" borderId="4" xfId="0" applyFont="1" applyFill="1" applyBorder="1" applyAlignment="1">
      <alignment horizontal="left" vertical="center"/>
    </xf>
    <xf numFmtId="0" fontId="75" fillId="9" borderId="4" xfId="0" applyFont="1" applyFill="1" applyBorder="1" applyAlignment="1">
      <alignment horizontal="center" vertical="center"/>
    </xf>
    <xf numFmtId="0" fontId="76" fillId="9" borderId="4" xfId="0" applyFont="1" applyFill="1" applyBorder="1" applyAlignment="1">
      <alignment horizontal="left" vertical="center"/>
    </xf>
    <xf numFmtId="0" fontId="77" fillId="0" borderId="4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right"/>
    </xf>
    <xf numFmtId="0" fontId="45" fillId="0" borderId="0" xfId="0" applyFont="1" applyFill="1" applyBorder="1"/>
    <xf numFmtId="0" fontId="24" fillId="0" borderId="0" xfId="0" applyFont="1" applyFill="1" applyBorder="1" applyAlignment="1">
      <alignment vertical="center"/>
    </xf>
    <xf numFmtId="0" fontId="75" fillId="13" borderId="4" xfId="0" applyFont="1" applyFill="1" applyBorder="1" applyAlignment="1">
      <alignment horizontal="left" vertical="center"/>
    </xf>
    <xf numFmtId="0" fontId="75" fillId="13" borderId="4" xfId="0" applyFont="1" applyFill="1" applyBorder="1" applyAlignment="1">
      <alignment horizontal="center" vertical="center"/>
    </xf>
    <xf numFmtId="0" fontId="76" fillId="13" borderId="4" xfId="0" applyFont="1" applyFill="1" applyBorder="1" applyAlignment="1">
      <alignment horizontal="left" vertical="center"/>
    </xf>
    <xf numFmtId="0" fontId="78" fillId="0" borderId="4" xfId="0" applyFont="1" applyFill="1" applyBorder="1" applyAlignment="1">
      <alignment horizontal="center" vertical="center"/>
    </xf>
    <xf numFmtId="0" fontId="79" fillId="0" borderId="0" xfId="0" applyFont="1" applyFill="1" applyBorder="1"/>
    <xf numFmtId="0" fontId="79" fillId="0" borderId="0" xfId="0" applyFont="1" applyFill="1" applyBorder="1" applyAlignment="1">
      <alignment horizontal="right"/>
    </xf>
    <xf numFmtId="0" fontId="79" fillId="0" borderId="0" xfId="0" applyFont="1" applyFill="1" applyBorder="1" applyAlignment="1">
      <alignment horizontal="center" vertical="center"/>
    </xf>
    <xf numFmtId="0" fontId="80" fillId="0" borderId="0" xfId="0" applyFont="1" applyFill="1" applyBorder="1"/>
    <xf numFmtId="0" fontId="81" fillId="0" borderId="0" xfId="0" applyFont="1" applyFill="1" applyBorder="1" applyAlignment="1">
      <alignment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0" xfId="0" applyFont="1" applyFill="1" applyBorder="1"/>
    <xf numFmtId="0" fontId="82" fillId="0" borderId="0" xfId="0" applyFont="1"/>
    <xf numFmtId="0" fontId="75" fillId="3" borderId="4" xfId="0" applyFont="1" applyFill="1" applyBorder="1" applyAlignment="1">
      <alignment horizontal="left" vertical="center"/>
    </xf>
    <xf numFmtId="0" fontId="75" fillId="3" borderId="4" xfId="0" applyFont="1" applyFill="1" applyBorder="1" applyAlignment="1">
      <alignment horizontal="center" vertical="center"/>
    </xf>
    <xf numFmtId="0" fontId="76" fillId="3" borderId="4" xfId="0" applyFont="1" applyFill="1" applyBorder="1" applyAlignment="1">
      <alignment horizontal="left" vertical="center"/>
    </xf>
    <xf numFmtId="0" fontId="83" fillId="3" borderId="4" xfId="0" applyFont="1" applyFill="1" applyBorder="1" applyAlignment="1">
      <alignment horizontal="center" vertical="center"/>
    </xf>
    <xf numFmtId="0" fontId="84" fillId="0" borderId="4" xfId="0" applyFont="1" applyFill="1" applyBorder="1" applyAlignment="1">
      <alignment horizontal="center" vertical="center"/>
    </xf>
    <xf numFmtId="0" fontId="85" fillId="3" borderId="4" xfId="0" applyFont="1" applyFill="1" applyBorder="1" applyAlignment="1">
      <alignment horizontal="center" vertical="center"/>
    </xf>
    <xf numFmtId="0" fontId="81" fillId="0" borderId="4" xfId="0" applyFont="1" applyFill="1" applyBorder="1" applyAlignment="1">
      <alignment horizontal="center" vertical="center"/>
    </xf>
    <xf numFmtId="0" fontId="81" fillId="3" borderId="4" xfId="0" applyFont="1" applyFill="1" applyBorder="1" applyAlignment="1">
      <alignment horizontal="center" vertical="center"/>
    </xf>
    <xf numFmtId="0" fontId="86" fillId="3" borderId="4" xfId="0" applyFont="1" applyFill="1" applyBorder="1" applyAlignment="1">
      <alignment horizontal="center" vertical="center"/>
    </xf>
    <xf numFmtId="0" fontId="1" fillId="0" borderId="0" xfId="0" applyFont="1" applyFill="1"/>
    <xf numFmtId="0" fontId="24" fillId="0" borderId="0" xfId="0" applyFont="1" applyFill="1" applyBorder="1" applyAlignment="1"/>
    <xf numFmtId="0" fontId="87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2" fillId="12" borderId="4" xfId="0" applyNumberFormat="1" applyFont="1" applyFill="1" applyBorder="1" applyAlignment="1">
      <alignment horizontal="center" vertical="center"/>
    </xf>
    <xf numFmtId="0" fontId="32" fillId="12" borderId="4" xfId="0" applyFont="1" applyFill="1" applyBorder="1" applyAlignment="1">
      <alignment horizontal="left" vertical="center"/>
    </xf>
    <xf numFmtId="0" fontId="5" fillId="12" borderId="4" xfId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32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/>
    </xf>
    <xf numFmtId="4" fontId="2" fillId="0" borderId="1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62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top" wrapText="1"/>
    </xf>
    <xf numFmtId="49" fontId="23" fillId="0" borderId="0" xfId="0" applyNumberFormat="1" applyFont="1" applyFill="1" applyBorder="1" applyAlignment="1"/>
    <xf numFmtId="49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/>
    </xf>
    <xf numFmtId="49" fontId="31" fillId="0" borderId="0" xfId="0" applyNumberFormat="1" applyFont="1" applyFill="1" applyBorder="1" applyAlignment="1"/>
    <xf numFmtId="49" fontId="3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0" fillId="0" borderId="0" xfId="0" applyFont="1" applyFill="1" applyBorder="1"/>
    <xf numFmtId="2" fontId="89" fillId="0" borderId="0" xfId="0" applyNumberFormat="1" applyFont="1" applyFill="1" applyBorder="1" applyAlignment="1">
      <alignment horizontal="center" vertical="center"/>
    </xf>
    <xf numFmtId="2" fontId="67" fillId="0" borderId="0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/>
    </xf>
    <xf numFmtId="0" fontId="90" fillId="0" borderId="0" xfId="0" applyFont="1" applyFill="1" applyBorder="1" applyAlignment="1">
      <alignment horizontal="left"/>
    </xf>
    <xf numFmtId="0" fontId="46" fillId="0" borderId="0" xfId="0" applyFont="1" applyFill="1" applyBorder="1" applyAlignment="1">
      <alignment horizontal="left"/>
    </xf>
    <xf numFmtId="0" fontId="2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3" fillId="0" borderId="4" xfId="0" applyFont="1" applyFill="1" applyBorder="1" applyAlignment="1">
      <alignment horizontal="center" vertical="top"/>
    </xf>
    <xf numFmtId="49" fontId="23" fillId="0" borderId="4" xfId="0" applyNumberFormat="1" applyFont="1" applyFill="1" applyBorder="1" applyAlignment="1">
      <alignment horizontal="center"/>
    </xf>
    <xf numFmtId="0" fontId="0" fillId="0" borderId="4" xfId="0" applyBorder="1"/>
    <xf numFmtId="0" fontId="42" fillId="3" borderId="4" xfId="0" applyFont="1" applyFill="1" applyBorder="1" applyAlignment="1">
      <alignment horizontal="center" vertical="center" wrapText="1"/>
    </xf>
    <xf numFmtId="0" fontId="91" fillId="16" borderId="4" xfId="0" applyFont="1" applyFill="1" applyBorder="1" applyAlignment="1">
      <alignment horizontal="left" vertical="center" wrapText="1"/>
    </xf>
    <xf numFmtId="0" fontId="61" fillId="6" borderId="4" xfId="0" applyFont="1" applyFill="1" applyBorder="1" applyAlignment="1">
      <alignment horizontal="center" vertical="top"/>
    </xf>
    <xf numFmtId="0" fontId="18" fillId="3" borderId="4" xfId="0" applyFont="1" applyFill="1" applyBorder="1" applyAlignment="1">
      <alignment horizontal="center" vertical="center" wrapText="1"/>
    </xf>
    <xf numFmtId="0" fontId="61" fillId="0" borderId="4" xfId="0" applyFont="1" applyFill="1" applyBorder="1" applyAlignment="1">
      <alignment horizontal="center" vertical="top"/>
    </xf>
    <xf numFmtId="0" fontId="3" fillId="6" borderId="4" xfId="0" applyFont="1" applyFill="1" applyBorder="1" applyAlignment="1">
      <alignment horizontal="center" vertical="top"/>
    </xf>
    <xf numFmtId="0" fontId="23" fillId="3" borderId="4" xfId="0" applyFont="1" applyFill="1" applyBorder="1" applyAlignment="1">
      <alignment horizontal="center" vertical="center"/>
    </xf>
    <xf numFmtId="0" fontId="61" fillId="0" borderId="19" xfId="0" applyFont="1" applyFill="1" applyBorder="1" applyAlignment="1">
      <alignment horizontal="center" vertical="top"/>
    </xf>
    <xf numFmtId="0" fontId="23" fillId="3" borderId="19" xfId="0" applyFont="1" applyFill="1" applyBorder="1" applyAlignment="1">
      <alignment horizontal="center" vertical="center"/>
    </xf>
    <xf numFmtId="0" fontId="0" fillId="0" borderId="19" xfId="0" applyBorder="1"/>
    <xf numFmtId="0" fontId="3" fillId="6" borderId="11" xfId="0" applyFont="1" applyFill="1" applyBorder="1" applyAlignment="1">
      <alignment horizontal="center" vertical="top"/>
    </xf>
    <xf numFmtId="49" fontId="23" fillId="0" borderId="11" xfId="0" applyNumberFormat="1" applyFont="1" applyFill="1" applyBorder="1" applyAlignment="1">
      <alignment horizontal="center"/>
    </xf>
    <xf numFmtId="0" fontId="92" fillId="3" borderId="11" xfId="0" applyFont="1" applyFill="1" applyBorder="1" applyAlignment="1">
      <alignment horizontal="right" vertical="center"/>
    </xf>
    <xf numFmtId="0" fontId="0" fillId="0" borderId="11" xfId="0" applyBorder="1" applyAlignment="1"/>
    <xf numFmtId="0" fontId="1" fillId="6" borderId="4" xfId="0" applyFont="1" applyFill="1" applyBorder="1" applyAlignment="1">
      <alignment horizontal="center" vertical="center"/>
    </xf>
    <xf numFmtId="0" fontId="92" fillId="3" borderId="4" xfId="0" applyFont="1" applyFill="1" applyBorder="1" applyAlignment="1">
      <alignment horizontal="right" vertical="center"/>
    </xf>
    <xf numFmtId="4" fontId="25" fillId="6" borderId="4" xfId="0" applyNumberFormat="1" applyFont="1" applyFill="1" applyBorder="1" applyAlignment="1">
      <alignment horizontal="center"/>
    </xf>
    <xf numFmtId="0" fontId="0" fillId="0" borderId="0" xfId="0" applyFill="1"/>
    <xf numFmtId="0" fontId="9" fillId="6" borderId="4" xfId="0" applyFont="1" applyFill="1" applyBorder="1" applyAlignment="1">
      <alignment horizontal="center" vertical="top"/>
    </xf>
    <xf numFmtId="0" fontId="73" fillId="0" borderId="4" xfId="0" applyFont="1" applyBorder="1"/>
    <xf numFmtId="0" fontId="73" fillId="0" borderId="4" xfId="0" applyFont="1" applyBorder="1" applyAlignment="1">
      <alignment horizontal="left"/>
    </xf>
    <xf numFmtId="0" fontId="73" fillId="0" borderId="4" xfId="0" applyFont="1" applyBorder="1" applyAlignment="1"/>
    <xf numFmtId="0" fontId="1" fillId="6" borderId="11" xfId="0" applyFont="1" applyFill="1" applyBorder="1" applyAlignment="1">
      <alignment horizontal="center" vertical="top"/>
    </xf>
    <xf numFmtId="0" fontId="6" fillId="10" borderId="11" xfId="0" applyFont="1" applyFill="1" applyBorder="1" applyAlignment="1">
      <alignment horizontal="center" vertical="center" wrapText="1"/>
    </xf>
    <xf numFmtId="0" fontId="92" fillId="10" borderId="4" xfId="0" applyFont="1" applyFill="1" applyBorder="1" applyAlignment="1">
      <alignment horizontal="right" vertical="center"/>
    </xf>
    <xf numFmtId="4" fontId="25" fillId="6" borderId="4" xfId="0" applyNumberFormat="1" applyFont="1" applyFill="1" applyBorder="1" applyAlignment="1">
      <alignment horizontal="left"/>
    </xf>
    <xf numFmtId="0" fontId="15" fillId="0" borderId="8" xfId="0" applyFont="1" applyFill="1" applyBorder="1"/>
    <xf numFmtId="0" fontId="1" fillId="6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/>
    </xf>
    <xf numFmtId="2" fontId="2" fillId="6" borderId="4" xfId="0" applyNumberFormat="1" applyFont="1" applyFill="1" applyBorder="1" applyAlignment="1">
      <alignment horizontal="center"/>
    </xf>
    <xf numFmtId="0" fontId="42" fillId="17" borderId="4" xfId="0" applyFont="1" applyFill="1" applyBorder="1" applyAlignment="1">
      <alignment horizontal="center" vertical="center" wrapText="1"/>
    </xf>
    <xf numFmtId="0" fontId="18" fillId="18" borderId="4" xfId="0" applyFont="1" applyFill="1" applyBorder="1" applyAlignment="1">
      <alignment horizontal="center" vertical="center" wrapText="1"/>
    </xf>
    <xf numFmtId="0" fontId="13" fillId="19" borderId="4" xfId="0" applyFont="1" applyFill="1" applyBorder="1" applyAlignment="1">
      <alignment horizontal="center" vertical="center" wrapText="1"/>
    </xf>
    <xf numFmtId="164" fontId="38" fillId="0" borderId="4" xfId="0" applyNumberFormat="1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2" fontId="2" fillId="6" borderId="19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2" fontId="2" fillId="6" borderId="11" xfId="0" applyNumberFormat="1" applyFont="1" applyFill="1" applyBorder="1" applyAlignment="1">
      <alignment horizontal="center"/>
    </xf>
    <xf numFmtId="4" fontId="25" fillId="6" borderId="11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 wrapText="1"/>
    </xf>
    <xf numFmtId="4" fontId="31" fillId="6" borderId="11" xfId="0" applyNumberFormat="1" applyFont="1" applyFill="1" applyBorder="1" applyAlignment="1">
      <alignment horizontal="center"/>
    </xf>
    <xf numFmtId="4" fontId="31" fillId="6" borderId="4" xfId="0" applyNumberFormat="1" applyFont="1" applyFill="1" applyBorder="1" applyAlignment="1">
      <alignment horizontal="center"/>
    </xf>
    <xf numFmtId="0" fontId="0" fillId="6" borderId="0" xfId="0" applyFill="1"/>
    <xf numFmtId="0" fontId="15" fillId="0" borderId="4" xfId="0" applyFont="1" applyBorder="1"/>
    <xf numFmtId="0" fontId="7" fillId="6" borderId="4" xfId="0" applyFont="1" applyFill="1" applyBorder="1"/>
    <xf numFmtId="0" fontId="7" fillId="0" borderId="4" xfId="0" applyFont="1" applyFill="1" applyBorder="1"/>
    <xf numFmtId="0" fontId="15" fillId="6" borderId="0" xfId="0" applyFont="1" applyFill="1"/>
    <xf numFmtId="0" fontId="93" fillId="0" borderId="4" xfId="0" applyFont="1" applyBorder="1"/>
    <xf numFmtId="0" fontId="93" fillId="0" borderId="19" xfId="0" applyFont="1" applyBorder="1"/>
    <xf numFmtId="0" fontId="15" fillId="0" borderId="11" xfId="0" applyFont="1" applyBorder="1" applyAlignment="1"/>
    <xf numFmtId="0" fontId="8" fillId="6" borderId="4" xfId="0" applyFont="1" applyFill="1" applyBorder="1"/>
    <xf numFmtId="0" fontId="15" fillId="0" borderId="0" xfId="0" applyFont="1"/>
    <xf numFmtId="0" fontId="15" fillId="0" borderId="11" xfId="0" applyFont="1" applyBorder="1"/>
    <xf numFmtId="0" fontId="53" fillId="16" borderId="4" xfId="0" applyFont="1" applyFill="1" applyBorder="1" applyAlignment="1">
      <alignment horizontal="center" vertical="center" wrapText="1"/>
    </xf>
    <xf numFmtId="0" fontId="53" fillId="9" borderId="4" xfId="0" applyFont="1" applyFill="1" applyBorder="1" applyAlignment="1">
      <alignment horizontal="center" vertical="center" wrapText="1"/>
    </xf>
    <xf numFmtId="0" fontId="53" fillId="9" borderId="11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wrapText="1"/>
    </xf>
    <xf numFmtId="0" fontId="2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7" fillId="0" borderId="11" xfId="0" applyFont="1" applyFill="1" applyBorder="1"/>
    <xf numFmtId="0" fontId="16" fillId="0" borderId="4" xfId="0" applyFont="1" applyBorder="1"/>
    <xf numFmtId="49" fontId="23" fillId="0" borderId="4" xfId="0" applyNumberFormat="1" applyFont="1" applyFill="1" applyBorder="1" applyAlignment="1">
      <alignment horizontal="center" vertical="center"/>
    </xf>
    <xf numFmtId="0" fontId="10" fillId="0" borderId="5" xfId="0" applyFont="1" applyFill="1" applyBorder="1"/>
    <xf numFmtId="0" fontId="1" fillId="8" borderId="11" xfId="0" applyFont="1" applyFill="1" applyBorder="1" applyAlignment="1">
      <alignment horizontal="center"/>
    </xf>
    <xf numFmtId="2" fontId="1" fillId="0" borderId="11" xfId="0" applyNumberFormat="1" applyFont="1" applyFill="1" applyBorder="1" applyAlignment="1">
      <alignment horizontal="right"/>
    </xf>
    <xf numFmtId="0" fontId="16" fillId="3" borderId="11" xfId="0" quotePrefix="1" applyNumberFormat="1" applyFont="1" applyFill="1" applyBorder="1"/>
    <xf numFmtId="2" fontId="1" fillId="0" borderId="19" xfId="0" applyNumberFormat="1" applyFont="1" applyFill="1" applyBorder="1" applyAlignment="1">
      <alignment horizontal="right"/>
    </xf>
    <xf numFmtId="0" fontId="25" fillId="0" borderId="11" xfId="0" applyFont="1" applyFill="1" applyBorder="1"/>
    <xf numFmtId="0" fontId="25" fillId="6" borderId="19" xfId="0" applyFont="1" applyFill="1" applyBorder="1" applyAlignment="1">
      <alignment horizontal="left"/>
    </xf>
    <xf numFmtId="0" fontId="38" fillId="0" borderId="11" xfId="0" applyFont="1" applyFill="1" applyBorder="1" applyAlignment="1">
      <alignment vertical="center"/>
    </xf>
    <xf numFmtId="0" fontId="1" fillId="4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34" fillId="2" borderId="11" xfId="0" applyFont="1" applyFill="1" applyBorder="1" applyAlignment="1">
      <alignment vertical="center" wrapText="1"/>
    </xf>
    <xf numFmtId="0" fontId="32" fillId="0" borderId="19" xfId="0" applyFont="1" applyFill="1" applyBorder="1" applyAlignment="1">
      <alignment vertical="center" wrapText="1"/>
    </xf>
    <xf numFmtId="0" fontId="38" fillId="0" borderId="19" xfId="0" applyFont="1" applyFill="1" applyBorder="1" applyAlignment="1">
      <alignment vertical="center"/>
    </xf>
    <xf numFmtId="0" fontId="1" fillId="4" borderId="19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34" fillId="2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46" fillId="0" borderId="0" xfId="0" applyFont="1" applyFill="1" applyBorder="1"/>
    <xf numFmtId="0" fontId="1" fillId="0" borderId="2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31" fillId="0" borderId="0" xfId="0" applyFont="1" applyFill="1" applyBorder="1" applyAlignment="1"/>
    <xf numFmtId="0" fontId="3" fillId="0" borderId="0" xfId="0" applyFont="1" applyFill="1" applyBorder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42" fillId="0" borderId="4" xfId="0" applyFont="1" applyFill="1" applyBorder="1"/>
    <xf numFmtId="0" fontId="5" fillId="13" borderId="0" xfId="1" applyFill="1" applyAlignment="1">
      <alignment vertical="center" wrapText="1"/>
    </xf>
    <xf numFmtId="0" fontId="42" fillId="0" borderId="21" xfId="0" applyFont="1" applyFill="1" applyBorder="1"/>
    <xf numFmtId="0" fontId="5" fillId="0" borderId="0" xfId="1"/>
    <xf numFmtId="0" fontId="10" fillId="4" borderId="4" xfId="0" applyFont="1" applyFill="1" applyBorder="1"/>
    <xf numFmtId="0" fontId="42" fillId="4" borderId="4" xfId="0" applyFont="1" applyFill="1" applyBorder="1"/>
    <xf numFmtId="0" fontId="10" fillId="4" borderId="19" xfId="0" applyFont="1" applyFill="1" applyBorder="1"/>
    <xf numFmtId="0" fontId="10" fillId="10" borderId="8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left"/>
    </xf>
    <xf numFmtId="0" fontId="20" fillId="4" borderId="8" xfId="0" applyFont="1" applyFill="1" applyBorder="1" applyAlignment="1">
      <alignment horizontal="center"/>
    </xf>
    <xf numFmtId="0" fontId="10" fillId="4" borderId="8" xfId="0" applyFont="1" applyFill="1" applyBorder="1"/>
    <xf numFmtId="0" fontId="16" fillId="0" borderId="19" xfId="0" applyFont="1" applyBorder="1"/>
    <xf numFmtId="0" fontId="5" fillId="0" borderId="19" xfId="1" applyFill="1" applyBorder="1" applyAlignment="1">
      <alignment horizontal="left" vertical="center"/>
    </xf>
    <xf numFmtId="49" fontId="42" fillId="0" borderId="4" xfId="0" applyNumberFormat="1" applyFont="1" applyFill="1" applyBorder="1" applyAlignment="1">
      <alignment horizontal="center"/>
    </xf>
    <xf numFmtId="2" fontId="23" fillId="0" borderId="4" xfId="0" applyNumberFormat="1" applyFont="1" applyFill="1" applyBorder="1" applyAlignment="1">
      <alignment horizontal="center"/>
    </xf>
    <xf numFmtId="16" fontId="94" fillId="3" borderId="4" xfId="0" quotePrefix="1" applyNumberFormat="1" applyFont="1" applyFill="1" applyBorder="1" applyAlignment="1">
      <alignment horizontal="center" vertical="center" wrapText="1"/>
    </xf>
    <xf numFmtId="0" fontId="15" fillId="0" borderId="25" xfId="0" applyFont="1" applyFill="1" applyBorder="1"/>
    <xf numFmtId="0" fontId="13" fillId="19" borderId="4" xfId="0" quotePrefix="1" applyFont="1" applyFill="1" applyBorder="1" applyAlignment="1">
      <alignment horizontal="center" vertical="center" wrapText="1"/>
    </xf>
    <xf numFmtId="0" fontId="12" fillId="11" borderId="4" xfId="0" quotePrefix="1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32" fillId="0" borderId="4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/>
    </xf>
    <xf numFmtId="0" fontId="5" fillId="9" borderId="0" xfId="1" applyFill="1" applyAlignment="1">
      <alignment horizontal="left" vertical="center"/>
    </xf>
    <xf numFmtId="0" fontId="16" fillId="0" borderId="11" xfId="0" applyFont="1" applyFill="1" applyBorder="1" applyAlignment="1">
      <alignment horizontal="center"/>
    </xf>
    <xf numFmtId="0" fontId="32" fillId="0" borderId="19" xfId="0" applyFont="1" applyFill="1" applyBorder="1" applyAlignment="1">
      <alignment horizontal="center" vertical="center" wrapText="1"/>
    </xf>
    <xf numFmtId="49" fontId="42" fillId="0" borderId="4" xfId="0" applyNumberFormat="1" applyFont="1" applyFill="1" applyBorder="1" applyAlignment="1">
      <alignment horizontal="center" vertical="center"/>
    </xf>
    <xf numFmtId="0" fontId="95" fillId="13" borderId="0" xfId="0" applyFont="1" applyFill="1" applyAlignment="1">
      <alignment vertical="center" wrapText="1"/>
    </xf>
    <xf numFmtId="0" fontId="5" fillId="13" borderId="4" xfId="1" applyFill="1" applyBorder="1" applyAlignment="1">
      <alignment vertical="center" wrapText="1"/>
    </xf>
    <xf numFmtId="0" fontId="5" fillId="0" borderId="4" xfId="1" applyBorder="1"/>
    <xf numFmtId="0" fontId="11" fillId="0" borderId="0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/>
    </xf>
    <xf numFmtId="16" fontId="9" fillId="3" borderId="4" xfId="0" quotePrefix="1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6" fillId="0" borderId="4" xfId="0" applyFont="1" applyFill="1" applyBorder="1" applyAlignment="1">
      <alignment horizontal="left" vertical="center" wrapText="1"/>
    </xf>
    <xf numFmtId="0" fontId="10" fillId="3" borderId="4" xfId="0" quotePrefix="1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/>
    </xf>
    <xf numFmtId="0" fontId="5" fillId="0" borderId="4" xfId="1" applyFill="1" applyBorder="1" applyAlignment="1">
      <alignment vertical="center"/>
    </xf>
    <xf numFmtId="0" fontId="5" fillId="7" borderId="4" xfId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35" fillId="6" borderId="4" xfId="0" applyFont="1" applyFill="1" applyBorder="1" applyAlignment="1">
      <alignment vertical="center" wrapText="1"/>
    </xf>
    <xf numFmtId="0" fontId="24" fillId="8" borderId="4" xfId="0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14" fillId="3" borderId="4" xfId="0" quotePrefix="1" applyFont="1" applyFill="1" applyBorder="1" applyAlignment="1">
      <alignment horizontal="center" vertical="center"/>
    </xf>
    <xf numFmtId="0" fontId="12" fillId="3" borderId="4" xfId="0" quotePrefix="1" applyFont="1" applyFill="1" applyBorder="1" applyAlignment="1">
      <alignment horizontal="center" vertical="center" wrapText="1"/>
    </xf>
    <xf numFmtId="2" fontId="10" fillId="0" borderId="11" xfId="0" applyNumberFormat="1" applyFont="1" applyFill="1" applyBorder="1" applyAlignment="1">
      <alignment horizontal="center"/>
    </xf>
    <xf numFmtId="2" fontId="10" fillId="0" borderId="19" xfId="0" applyNumberFormat="1" applyFont="1" applyFill="1" applyBorder="1" applyAlignment="1">
      <alignment horizontal="center"/>
    </xf>
    <xf numFmtId="0" fontId="10" fillId="3" borderId="19" xfId="0" quotePrefix="1" applyFont="1" applyFill="1" applyBorder="1" applyAlignment="1">
      <alignment horizontal="center" vertical="center" wrapText="1"/>
    </xf>
    <xf numFmtId="0" fontId="10" fillId="3" borderId="11" xfId="0" quotePrefix="1" applyFont="1" applyFill="1" applyBorder="1" applyAlignment="1">
      <alignment horizontal="center" vertical="center"/>
    </xf>
    <xf numFmtId="0" fontId="36" fillId="0" borderId="4" xfId="0" applyFont="1" applyFill="1" applyBorder="1"/>
    <xf numFmtId="0" fontId="16" fillId="0" borderId="4" xfId="0" applyFont="1" applyFill="1" applyBorder="1" applyAlignment="1">
      <alignment vertical="center"/>
    </xf>
    <xf numFmtId="0" fontId="17" fillId="0" borderId="4" xfId="0" applyFont="1" applyFill="1" applyBorder="1"/>
    <xf numFmtId="0" fontId="10" fillId="0" borderId="11" xfId="0" applyFont="1" applyFill="1" applyBorder="1" applyAlignment="1">
      <alignment horizontal="center" vertical="center" wrapText="1"/>
    </xf>
    <xf numFmtId="2" fontId="23" fillId="0" borderId="4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9" xfId="0" applyNumberFormat="1" applyFont="1" applyFill="1" applyBorder="1" applyAlignment="1">
      <alignment horizontal="center" vertical="center"/>
    </xf>
    <xf numFmtId="0" fontId="0" fillId="6" borderId="0" xfId="0" applyFill="1" applyBorder="1"/>
    <xf numFmtId="4" fontId="2" fillId="6" borderId="0" xfId="0" applyNumberFormat="1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3" fontId="1" fillId="6" borderId="0" xfId="0" applyNumberFormat="1" applyFont="1" applyFill="1" applyBorder="1" applyAlignment="1">
      <alignment horizontal="center"/>
    </xf>
    <xf numFmtId="0" fontId="5" fillId="0" borderId="15" xfId="1" applyBorder="1"/>
    <xf numFmtId="0" fontId="10" fillId="10" borderId="11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2" fontId="23" fillId="0" borderId="10" xfId="0" applyNumberFormat="1" applyFont="1" applyFill="1" applyBorder="1" applyAlignment="1">
      <alignment horizontal="left"/>
    </xf>
    <xf numFmtId="2" fontId="23" fillId="12" borderId="9" xfId="0" applyNumberFormat="1" applyFont="1" applyFill="1" applyBorder="1" applyAlignment="1">
      <alignment horizontal="left"/>
    </xf>
    <xf numFmtId="2" fontId="23" fillId="0" borderId="9" xfId="0" applyNumberFormat="1" applyFont="1" applyFill="1" applyBorder="1" applyAlignment="1">
      <alignment horizontal="left"/>
    </xf>
    <xf numFmtId="2" fontId="23" fillId="0" borderId="13" xfId="0" applyNumberFormat="1" applyFont="1" applyFill="1" applyBorder="1" applyAlignment="1">
      <alignment horizontal="left"/>
    </xf>
    <xf numFmtId="2" fontId="87" fillId="0" borderId="10" xfId="0" applyNumberFormat="1" applyFont="1" applyFill="1" applyBorder="1" applyAlignment="1">
      <alignment horizontal="left"/>
    </xf>
    <xf numFmtId="0" fontId="25" fillId="0" borderId="4" xfId="0" applyNumberFormat="1" applyFont="1" applyFill="1" applyBorder="1" applyAlignment="1">
      <alignment horizontal="center"/>
    </xf>
    <xf numFmtId="0" fontId="1" fillId="6" borderId="4" xfId="0" applyNumberFormat="1" applyFont="1" applyFill="1" applyBorder="1" applyAlignment="1">
      <alignment horizontal="center"/>
    </xf>
    <xf numFmtId="0" fontId="25" fillId="0" borderId="11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 vertical="top"/>
    </xf>
    <xf numFmtId="0" fontId="97" fillId="0" borderId="0" xfId="0" applyFont="1"/>
    <xf numFmtId="3" fontId="42" fillId="0" borderId="4" xfId="0" applyNumberFormat="1" applyFont="1" applyFill="1" applyBorder="1" applyAlignment="1">
      <alignment horizontal="center"/>
    </xf>
    <xf numFmtId="164" fontId="42" fillId="0" borderId="4" xfId="0" applyNumberFormat="1" applyFont="1" applyFill="1" applyBorder="1" applyAlignment="1">
      <alignment horizontal="center" vertical="center"/>
    </xf>
    <xf numFmtId="4" fontId="98" fillId="0" borderId="11" xfId="0" applyNumberFormat="1" applyFont="1" applyFill="1" applyBorder="1" applyAlignment="1">
      <alignment horizontal="center"/>
    </xf>
    <xf numFmtId="4" fontId="98" fillId="12" borderId="4" xfId="0" applyNumberFormat="1" applyFont="1" applyFill="1" applyBorder="1" applyAlignment="1">
      <alignment horizontal="center"/>
    </xf>
    <xf numFmtId="2" fontId="98" fillId="12" borderId="4" xfId="0" applyNumberFormat="1" applyFont="1" applyFill="1" applyBorder="1" applyAlignment="1">
      <alignment horizontal="center" vertical="center"/>
    </xf>
    <xf numFmtId="2" fontId="98" fillId="0" borderId="4" xfId="0" applyNumberFormat="1" applyFont="1" applyFill="1" applyBorder="1" applyAlignment="1">
      <alignment horizontal="center" vertical="center"/>
    </xf>
    <xf numFmtId="2" fontId="98" fillId="0" borderId="11" xfId="0" applyNumberFormat="1" applyFont="1" applyFill="1" applyBorder="1" applyAlignment="1">
      <alignment horizontal="center" vertical="center"/>
    </xf>
    <xf numFmtId="2" fontId="98" fillId="14" borderId="4" xfId="0" applyNumberFormat="1" applyFont="1" applyFill="1" applyBorder="1" applyAlignment="1">
      <alignment horizontal="center" vertical="center"/>
    </xf>
    <xf numFmtId="0" fontId="23" fillId="6" borderId="27" xfId="0" applyFont="1" applyFill="1" applyBorder="1"/>
    <xf numFmtId="0" fontId="1" fillId="6" borderId="27" xfId="0" applyNumberFormat="1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2" fontId="2" fillId="0" borderId="28" xfId="0" applyNumberFormat="1" applyFont="1" applyFill="1" applyBorder="1" applyAlignment="1">
      <alignment horizontal="center" vertical="center"/>
    </xf>
    <xf numFmtId="3" fontId="1" fillId="0" borderId="27" xfId="0" applyNumberFormat="1" applyFont="1" applyFill="1" applyBorder="1" applyAlignment="1">
      <alignment horizontal="center"/>
    </xf>
    <xf numFmtId="4" fontId="2" fillId="0" borderId="27" xfId="0" applyNumberFormat="1" applyFont="1" applyFill="1" applyBorder="1" applyAlignment="1">
      <alignment horizontal="center"/>
    </xf>
    <xf numFmtId="2" fontId="98" fillId="0" borderId="27" xfId="0" applyNumberFormat="1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/>
    </xf>
    <xf numFmtId="0" fontId="52" fillId="9" borderId="27" xfId="1" applyFont="1" applyFill="1" applyBorder="1" applyAlignment="1">
      <alignment horizontal="left" vertical="center"/>
    </xf>
    <xf numFmtId="0" fontId="1" fillId="15" borderId="10" xfId="0" applyFont="1" applyFill="1" applyBorder="1" applyAlignment="1">
      <alignment horizontal="center"/>
    </xf>
    <xf numFmtId="0" fontId="25" fillId="0" borderId="30" xfId="0" applyNumberFormat="1" applyFont="1" applyFill="1" applyBorder="1" applyAlignment="1">
      <alignment horizontal="center"/>
    </xf>
    <xf numFmtId="0" fontId="23" fillId="6" borderId="30" xfId="0" applyFont="1" applyFill="1" applyBorder="1"/>
    <xf numFmtId="0" fontId="1" fillId="6" borderId="30" xfId="0" applyNumberFormat="1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2" fontId="2" fillId="0" borderId="31" xfId="0" applyNumberFormat="1" applyFont="1" applyFill="1" applyBorder="1" applyAlignment="1">
      <alignment horizontal="center" vertical="center"/>
    </xf>
    <xf numFmtId="3" fontId="1" fillId="0" borderId="30" xfId="0" applyNumberFormat="1" applyFont="1" applyFill="1" applyBorder="1" applyAlignment="1">
      <alignment horizontal="center"/>
    </xf>
    <xf numFmtId="4" fontId="2" fillId="0" borderId="30" xfId="0" applyNumberFormat="1" applyFont="1" applyFill="1" applyBorder="1" applyAlignment="1">
      <alignment horizontal="center"/>
    </xf>
    <xf numFmtId="164" fontId="22" fillId="0" borderId="32" xfId="0" applyNumberFormat="1" applyFont="1" applyFill="1" applyBorder="1" applyAlignment="1">
      <alignment horizontal="center" vertical="center"/>
    </xf>
    <xf numFmtId="2" fontId="98" fillId="0" borderId="30" xfId="0" applyNumberFormat="1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 wrapText="1"/>
    </xf>
    <xf numFmtId="0" fontId="52" fillId="13" borderId="30" xfId="1" applyFont="1" applyFill="1" applyBorder="1" applyAlignment="1">
      <alignment horizontal="left" vertical="center"/>
    </xf>
    <xf numFmtId="2" fontId="3" fillId="0" borderId="11" xfId="0" applyNumberFormat="1" applyFont="1" applyFill="1" applyBorder="1" applyAlignment="1">
      <alignment horizontal="center" vertical="center"/>
    </xf>
    <xf numFmtId="2" fontId="3" fillId="20" borderId="11" xfId="0" applyNumberFormat="1" applyFont="1" applyFill="1" applyBorder="1" applyAlignment="1">
      <alignment horizontal="center" vertical="center"/>
    </xf>
    <xf numFmtId="2" fontId="3" fillId="0" borderId="27" xfId="0" applyNumberFormat="1" applyFont="1" applyFill="1" applyBorder="1" applyAlignment="1">
      <alignment horizontal="center" vertical="center"/>
    </xf>
    <xf numFmtId="2" fontId="3" fillId="0" borderId="30" xfId="0" applyNumberFormat="1" applyFont="1" applyFill="1" applyBorder="1" applyAlignment="1">
      <alignment horizontal="center" vertical="center"/>
    </xf>
    <xf numFmtId="2" fontId="23" fillId="0" borderId="31" xfId="0" applyNumberFormat="1" applyFont="1" applyFill="1" applyBorder="1" applyAlignment="1">
      <alignment horizontal="left"/>
    </xf>
    <xf numFmtId="0" fontId="25" fillId="0" borderId="27" xfId="0" applyNumberFormat="1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2" fontId="23" fillId="0" borderId="28" xfId="0" applyNumberFormat="1" applyFont="1" applyFill="1" applyBorder="1" applyAlignment="1">
      <alignment horizontal="left"/>
    </xf>
    <xf numFmtId="164" fontId="22" fillId="0" borderId="27" xfId="0" applyNumberFormat="1" applyFont="1" applyFill="1" applyBorder="1" applyAlignment="1">
      <alignment horizontal="center" vertical="center"/>
    </xf>
    <xf numFmtId="2" fontId="87" fillId="0" borderId="9" xfId="0" applyNumberFormat="1" applyFont="1" applyFill="1" applyBorder="1" applyAlignment="1">
      <alignment horizontal="left"/>
    </xf>
    <xf numFmtId="0" fontId="42" fillId="12" borderId="4" xfId="0" applyFont="1" applyFill="1" applyBorder="1" applyAlignment="1">
      <alignment horizontal="center" vertical="center" wrapText="1"/>
    </xf>
    <xf numFmtId="0" fontId="55" fillId="12" borderId="4" xfId="0" applyFont="1" applyFill="1" applyBorder="1" applyAlignment="1">
      <alignment horizontal="center" vertical="center" wrapText="1"/>
    </xf>
    <xf numFmtId="0" fontId="5" fillId="14" borderId="4" xfId="1" applyFill="1" applyBorder="1" applyAlignment="1">
      <alignment horizontal="left" vertical="center" wrapText="1"/>
    </xf>
    <xf numFmtId="0" fontId="52" fillId="14" borderId="4" xfId="1" applyFont="1" applyFill="1" applyBorder="1" applyAlignment="1">
      <alignment horizontal="left" vertical="center"/>
    </xf>
    <xf numFmtId="0" fontId="5" fillId="14" borderId="4" xfId="1" applyFill="1" applyBorder="1"/>
    <xf numFmtId="0" fontId="31" fillId="0" borderId="0" xfId="0" applyFont="1" applyFill="1" applyAlignment="1">
      <alignment wrapText="1"/>
    </xf>
    <xf numFmtId="0" fontId="31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wrapText="1"/>
    </xf>
    <xf numFmtId="0" fontId="23" fillId="0" borderId="9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/>
    </xf>
    <xf numFmtId="0" fontId="99" fillId="0" borderId="4" xfId="0" applyFont="1" applyFill="1" applyBorder="1" applyAlignment="1">
      <alignment horizontal="left"/>
    </xf>
    <xf numFmtId="0" fontId="60" fillId="9" borderId="11" xfId="0" applyFont="1" applyFill="1" applyBorder="1" applyAlignment="1">
      <alignment vertical="center" wrapText="1"/>
    </xf>
    <xf numFmtId="0" fontId="23" fillId="12" borderId="4" xfId="0" applyFont="1" applyFill="1" applyBorder="1" applyAlignment="1">
      <alignment horizontal="left"/>
    </xf>
    <xf numFmtId="3" fontId="1" fillId="12" borderId="4" xfId="0" applyNumberFormat="1" applyFont="1" applyFill="1" applyBorder="1" applyAlignment="1">
      <alignment horizontal="right"/>
    </xf>
    <xf numFmtId="0" fontId="46" fillId="0" borderId="4" xfId="0" applyFont="1" applyFill="1" applyBorder="1"/>
    <xf numFmtId="2" fontId="23" fillId="0" borderId="11" xfId="0" applyNumberFormat="1" applyFont="1" applyFill="1" applyBorder="1" applyAlignment="1">
      <alignment horizontal="left"/>
    </xf>
    <xf numFmtId="1" fontId="1" fillId="0" borderId="11" xfId="0" applyNumberFormat="1" applyFont="1" applyFill="1" applyBorder="1" applyAlignment="1">
      <alignment horizontal="center"/>
    </xf>
    <xf numFmtId="2" fontId="1" fillId="0" borderId="11" xfId="0" applyNumberFormat="1" applyFont="1" applyFill="1" applyBorder="1" applyAlignment="1">
      <alignment horizontal="left"/>
    </xf>
    <xf numFmtId="0" fontId="60" fillId="13" borderId="19" xfId="0" applyFont="1" applyFill="1" applyBorder="1" applyAlignment="1">
      <alignment vertical="center" wrapText="1"/>
    </xf>
    <xf numFmtId="1" fontId="1" fillId="0" borderId="19" xfId="0" applyNumberFormat="1" applyFont="1" applyFill="1" applyBorder="1" applyAlignment="1">
      <alignment horizontal="center"/>
    </xf>
    <xf numFmtId="2" fontId="1" fillId="0" borderId="19" xfId="0" applyNumberFormat="1" applyFont="1" applyFill="1" applyBorder="1" applyAlignment="1">
      <alignment horizontal="left"/>
    </xf>
    <xf numFmtId="2" fontId="56" fillId="0" borderId="27" xfId="0" applyNumberFormat="1" applyFont="1" applyFill="1" applyBorder="1" applyAlignment="1">
      <alignment horizontal="center" vertical="center"/>
    </xf>
    <xf numFmtId="0" fontId="5" fillId="0" borderId="27" xfId="1" applyFill="1" applyBorder="1" applyAlignment="1">
      <alignment vertical="center"/>
    </xf>
    <xf numFmtId="0" fontId="23" fillId="0" borderId="9" xfId="0" applyFont="1" applyFill="1" applyBorder="1" applyAlignment="1">
      <alignment horizontal="center" vertical="center" wrapText="1"/>
    </xf>
    <xf numFmtId="0" fontId="23" fillId="20" borderId="10" xfId="0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/>
    </xf>
    <xf numFmtId="2" fontId="56" fillId="14" borderId="11" xfId="0" applyNumberFormat="1" applyFont="1" applyFill="1" applyBorder="1" applyAlignment="1">
      <alignment horizontal="center" vertical="center"/>
    </xf>
    <xf numFmtId="2" fontId="42" fillId="0" borderId="4" xfId="0" applyNumberFormat="1" applyFont="1" applyFill="1" applyBorder="1" applyAlignment="1">
      <alignment horizontal="left"/>
    </xf>
    <xf numFmtId="2" fontId="87" fillId="0" borderId="4" xfId="0" applyNumberFormat="1" applyFont="1" applyFill="1" applyBorder="1" applyAlignment="1">
      <alignment horizontal="left"/>
    </xf>
    <xf numFmtId="0" fontId="1" fillId="6" borderId="0" xfId="0" applyFont="1" applyFill="1"/>
    <xf numFmtId="0" fontId="68" fillId="0" borderId="25" xfId="0" applyFont="1" applyBorder="1" applyAlignment="1">
      <alignment horizontal="center"/>
    </xf>
    <xf numFmtId="0" fontId="47" fillId="0" borderId="26" xfId="0" applyFont="1" applyFill="1" applyBorder="1" applyAlignment="1">
      <alignment horizontal="center" vertical="center" wrapText="1"/>
    </xf>
    <xf numFmtId="4" fontId="24" fillId="0" borderId="26" xfId="0" applyNumberFormat="1" applyFont="1" applyFill="1" applyBorder="1" applyAlignment="1">
      <alignment horizontal="center" wrapText="1"/>
    </xf>
    <xf numFmtId="2" fontId="51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69" fillId="12" borderId="4" xfId="1" applyFont="1" applyFill="1" applyBorder="1" applyAlignment="1">
      <alignment horizontal="left" vertical="center" wrapText="1"/>
    </xf>
    <xf numFmtId="0" fontId="69" fillId="0" borderId="4" xfId="1" applyFont="1" applyFill="1" applyBorder="1" applyAlignment="1">
      <alignment horizontal="left" vertical="center" wrapText="1"/>
    </xf>
    <xf numFmtId="2" fontId="56" fillId="14" borderId="4" xfId="0" applyNumberFormat="1" applyFont="1" applyFill="1" applyBorder="1" applyAlignment="1">
      <alignment horizontal="center" vertical="center"/>
    </xf>
    <xf numFmtId="0" fontId="66" fillId="0" borderId="11" xfId="0" applyFont="1" applyFill="1" applyBorder="1" applyAlignment="1">
      <alignment horizontal="right" vertical="center"/>
    </xf>
    <xf numFmtId="0" fontId="1" fillId="0" borderId="19" xfId="0" applyFont="1" applyFill="1" applyBorder="1" applyAlignment="1">
      <alignment horizontal="left" vertical="center"/>
    </xf>
    <xf numFmtId="2" fontId="56" fillId="14" borderId="19" xfId="0" applyNumberFormat="1" applyFont="1" applyFill="1" applyBorder="1" applyAlignment="1">
      <alignment horizontal="center" vertical="center"/>
    </xf>
    <xf numFmtId="0" fontId="73" fillId="14" borderId="0" xfId="0" applyFont="1" applyFill="1"/>
    <xf numFmtId="0" fontId="5" fillId="0" borderId="4" xfId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top"/>
    </xf>
    <xf numFmtId="0" fontId="18" fillId="0" borderId="4" xfId="0" applyFont="1" applyFill="1" applyBorder="1" applyAlignment="1"/>
    <xf numFmtId="2" fontId="88" fillId="0" borderId="4" xfId="0" applyNumberFormat="1" applyFont="1" applyFill="1" applyBorder="1" applyAlignment="1">
      <alignment horizontal="center" vertical="center"/>
    </xf>
    <xf numFmtId="0" fontId="5" fillId="13" borderId="11" xfId="1" applyFill="1" applyBorder="1" applyAlignment="1">
      <alignment vertical="top" wrapText="1"/>
    </xf>
    <xf numFmtId="0" fontId="1" fillId="15" borderId="19" xfId="0" applyFont="1" applyFill="1" applyBorder="1" applyAlignment="1">
      <alignment horizontal="center"/>
    </xf>
    <xf numFmtId="0" fontId="5" fillId="0" borderId="19" xfId="1" applyFill="1" applyBorder="1" applyAlignment="1">
      <alignment horizontal="left" vertical="center" wrapText="1"/>
    </xf>
    <xf numFmtId="0" fontId="32" fillId="14" borderId="11" xfId="0" applyFont="1" applyFill="1" applyBorder="1" applyAlignment="1">
      <alignment horizontal="left" vertical="center"/>
    </xf>
    <xf numFmtId="4" fontId="23" fillId="6" borderId="4" xfId="0" applyNumberFormat="1" applyFont="1" applyFill="1" applyBorder="1" applyAlignment="1">
      <alignment horizontal="left"/>
    </xf>
    <xf numFmtId="4" fontId="35" fillId="6" borderId="4" xfId="0" applyNumberFormat="1" applyFont="1" applyFill="1" applyBorder="1" applyAlignment="1">
      <alignment horizontal="left"/>
    </xf>
    <xf numFmtId="0" fontId="100" fillId="9" borderId="19" xfId="1" applyFont="1" applyFill="1" applyBorder="1" applyAlignment="1">
      <alignment horizontal="left" vertical="center"/>
    </xf>
    <xf numFmtId="0" fontId="5" fillId="13" borderId="15" xfId="1" applyFill="1" applyBorder="1" applyAlignment="1">
      <alignment vertical="center" wrapText="1"/>
    </xf>
    <xf numFmtId="0" fontId="100" fillId="13" borderId="4" xfId="1" applyFont="1" applyFill="1" applyBorder="1" applyAlignment="1">
      <alignment vertical="center" wrapText="1"/>
    </xf>
    <xf numFmtId="0" fontId="100" fillId="0" borderId="4" xfId="1" applyFont="1" applyFill="1" applyBorder="1" applyAlignment="1">
      <alignment horizontal="left" vertical="center"/>
    </xf>
    <xf numFmtId="0" fontId="100" fillId="0" borderId="4" xfId="1" applyFont="1" applyBorder="1"/>
    <xf numFmtId="0" fontId="100" fillId="9" borderId="4" xfId="1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 wrapText="1"/>
    </xf>
    <xf numFmtId="4" fontId="25" fillId="6" borderId="19" xfId="0" applyNumberFormat="1" applyFont="1" applyFill="1" applyBorder="1" applyAlignment="1">
      <alignment horizontal="left"/>
    </xf>
    <xf numFmtId="0" fontId="11" fillId="0" borderId="0" xfId="0" applyFont="1" applyFill="1"/>
    <xf numFmtId="0" fontId="16" fillId="3" borderId="4" xfId="0" quotePrefix="1" applyNumberFormat="1" applyFont="1" applyFill="1" applyBorder="1" applyAlignment="1">
      <alignment horizontal="right"/>
    </xf>
    <xf numFmtId="0" fontId="16" fillId="0" borderId="0" xfId="0" applyFont="1" applyBorder="1"/>
    <xf numFmtId="0" fontId="21" fillId="0" borderId="4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01" fillId="0" borderId="2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3" fillId="10" borderId="11" xfId="0" applyFont="1" applyFill="1" applyBorder="1" applyAlignment="1">
      <alignment horizontal="right" vertical="center" wrapText="1"/>
    </xf>
    <xf numFmtId="0" fontId="23" fillId="10" borderId="4" xfId="0" applyFont="1" applyFill="1" applyBorder="1" applyAlignment="1">
      <alignment horizontal="right" vertical="center" wrapText="1"/>
    </xf>
    <xf numFmtId="0" fontId="5" fillId="0" borderId="15" xfId="1" applyFill="1" applyBorder="1"/>
    <xf numFmtId="4" fontId="25" fillId="0" borderId="4" xfId="0" applyNumberFormat="1" applyFont="1" applyFill="1" applyBorder="1" applyAlignment="1">
      <alignment horizontal="left"/>
    </xf>
    <xf numFmtId="0" fontId="5" fillId="0" borderId="14" xfId="1" applyFill="1" applyBorder="1" applyAlignment="1">
      <alignment horizontal="left" vertical="center"/>
    </xf>
    <xf numFmtId="4" fontId="25" fillId="0" borderId="11" xfId="0" applyNumberFormat="1" applyFont="1" applyFill="1" applyBorder="1" applyAlignment="1">
      <alignment horizontal="left"/>
    </xf>
    <xf numFmtId="0" fontId="4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3" fillId="0" borderId="4" xfId="0" quotePrefix="1" applyFont="1" applyFill="1" applyBorder="1" applyAlignment="1">
      <alignment horizontal="center" vertical="center" wrapText="1"/>
    </xf>
    <xf numFmtId="0" fontId="93" fillId="0" borderId="4" xfId="0" applyFont="1" applyFill="1" applyBorder="1"/>
    <xf numFmtId="0" fontId="102" fillId="13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top"/>
    </xf>
    <xf numFmtId="0" fontId="5" fillId="13" borderId="4" xfId="1" applyFill="1" applyBorder="1" applyAlignment="1">
      <alignment vertical="top" wrapText="1"/>
    </xf>
    <xf numFmtId="0" fontId="27" fillId="0" borderId="0" xfId="0" applyFont="1"/>
    <xf numFmtId="0" fontId="61" fillId="14" borderId="4" xfId="0" applyFont="1" applyFill="1" applyBorder="1" applyAlignment="1">
      <alignment horizontal="center" vertical="center" wrapText="1"/>
    </xf>
    <xf numFmtId="0" fontId="5" fillId="7" borderId="14" xfId="1" applyFill="1" applyBorder="1" applyAlignment="1">
      <alignment horizontal="left" vertical="center"/>
    </xf>
    <xf numFmtId="0" fontId="16" fillId="3" borderId="19" xfId="0" quotePrefix="1" applyNumberFormat="1" applyFont="1" applyFill="1" applyBorder="1" applyAlignment="1">
      <alignment horizontal="right"/>
    </xf>
    <xf numFmtId="0" fontId="105" fillId="0" borderId="4" xfId="1" applyFont="1" applyBorder="1"/>
    <xf numFmtId="0" fontId="1" fillId="6" borderId="0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left" wrapText="1"/>
    </xf>
    <xf numFmtId="0" fontId="23" fillId="6" borderId="0" xfId="0" applyFont="1" applyFill="1" applyBorder="1" applyAlignment="1">
      <alignment horizontal="left" wrapText="1"/>
    </xf>
    <xf numFmtId="0" fontId="16" fillId="0" borderId="8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1" fillId="6" borderId="17" xfId="0" applyFont="1" applyFill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/>
    </xf>
    <xf numFmtId="0" fontId="93" fillId="0" borderId="4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4" fillId="0" borderId="25" xfId="0" applyFont="1" applyFill="1" applyBorder="1" applyAlignment="1">
      <alignment horizontal="center" wrapText="1"/>
    </xf>
    <xf numFmtId="0" fontId="24" fillId="0" borderId="1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29" fillId="3" borderId="24" xfId="0" applyFont="1" applyFill="1" applyBorder="1" applyAlignment="1">
      <alignment horizontal="center" textRotation="90" wrapText="1"/>
    </xf>
    <xf numFmtId="0" fontId="29" fillId="3" borderId="26" xfId="0" applyFont="1" applyFill="1" applyBorder="1" applyAlignment="1">
      <alignment horizontal="center" textRotation="90" wrapText="1"/>
    </xf>
    <xf numFmtId="0" fontId="29" fillId="3" borderId="10" xfId="0" applyFont="1" applyFill="1" applyBorder="1" applyAlignment="1">
      <alignment horizontal="center" textRotation="90" wrapText="1"/>
    </xf>
    <xf numFmtId="0" fontId="24" fillId="0" borderId="8" xfId="0" applyFont="1" applyFill="1" applyBorder="1" applyAlignment="1">
      <alignment horizontal="center" vertical="center" textRotation="90" wrapText="1"/>
    </xf>
    <xf numFmtId="0" fontId="24" fillId="0" borderId="25" xfId="0" applyFont="1" applyFill="1" applyBorder="1" applyAlignment="1">
      <alignment horizontal="center" vertical="center" textRotation="90" wrapText="1"/>
    </xf>
    <xf numFmtId="0" fontId="24" fillId="0" borderId="11" xfId="0" applyFont="1" applyFill="1" applyBorder="1" applyAlignment="1">
      <alignment horizontal="center" vertical="center" textRotation="90" wrapText="1"/>
    </xf>
    <xf numFmtId="0" fontId="2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top" wrapText="1"/>
    </xf>
    <xf numFmtId="0" fontId="25" fillId="0" borderId="16" xfId="0" applyFont="1" applyFill="1" applyBorder="1" applyAlignment="1">
      <alignment horizontal="left" wrapText="1"/>
    </xf>
    <xf numFmtId="0" fontId="25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vertical="top" wrapText="1"/>
    </xf>
    <xf numFmtId="0" fontId="46" fillId="0" borderId="0" xfId="0" applyFont="1" applyFill="1" applyBorder="1"/>
    <xf numFmtId="0" fontId="24" fillId="0" borderId="0" xfId="0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37" fillId="6" borderId="0" xfId="0" applyFont="1" applyFill="1" applyBorder="1" applyAlignment="1">
      <alignment horizontal="left" wrapText="1"/>
    </xf>
    <xf numFmtId="0" fontId="24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textRotation="90" wrapText="1"/>
    </xf>
    <xf numFmtId="0" fontId="24" fillId="0" borderId="4" xfId="0" applyFont="1" applyFill="1" applyBorder="1" applyAlignment="1">
      <alignment horizontal="center" vertical="center" textRotation="90" wrapText="1"/>
    </xf>
    <xf numFmtId="0" fontId="93" fillId="0" borderId="4" xfId="0" applyFont="1" applyFill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BEFEE1"/>
      <color rgb="FFE6FEDE"/>
      <color rgb="FFFFEBFF"/>
      <color rgb="FF7DFF7D"/>
      <color rgb="FF37FF37"/>
      <color rgb="FFCCFF99"/>
      <color rgb="FFF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lassic/rl2025/eame/index.php?skier=ITA842007840" TargetMode="External"/><Relationship Id="rId21" Type="http://schemas.openxmlformats.org/officeDocument/2006/relationships/hyperlink" Target="https://www.iwwfed-ea.org/classic/rl2025/eame/index.php?skier=DEN092022706" TargetMode="External"/><Relationship Id="rId42" Type="http://schemas.openxmlformats.org/officeDocument/2006/relationships/hyperlink" Target="https://www.iwwfed-ea.org/classic/25ITA017/" TargetMode="External"/><Relationship Id="rId47" Type="http://schemas.openxmlformats.org/officeDocument/2006/relationships/hyperlink" Target="https://www.iwwfed-ea.org/classic/25AUT006/" TargetMode="External"/><Relationship Id="rId63" Type="http://schemas.openxmlformats.org/officeDocument/2006/relationships/hyperlink" Target="https://www.iwwfed-ea.org/classic/rl2025/eame/index.php?skier=NED982019959" TargetMode="External"/><Relationship Id="rId68" Type="http://schemas.openxmlformats.org/officeDocument/2006/relationships/hyperlink" Target="https://www.iwwfed-ea.org/classic/25AUT006/" TargetMode="External"/><Relationship Id="rId84" Type="http://schemas.openxmlformats.org/officeDocument/2006/relationships/hyperlink" Target="https://www.iwwfed-ea.org/classic/rl2025/eame/index.php?skier=SWE982012540" TargetMode="External"/><Relationship Id="rId89" Type="http://schemas.openxmlformats.org/officeDocument/2006/relationships/hyperlink" Target="https://www.iwwfed-ea.org/classic/25DEN003/" TargetMode="External"/><Relationship Id="rId2" Type="http://schemas.openxmlformats.org/officeDocument/2006/relationships/hyperlink" Target="https://www.iwwfed-ea.org/classic/25CZE003/" TargetMode="External"/><Relationship Id="rId16" Type="http://schemas.openxmlformats.org/officeDocument/2006/relationships/hyperlink" Target="https://www.iwwfed-ea.org/classic/rl2025/eame/index.php?skier=SWE982012478" TargetMode="External"/><Relationship Id="rId29" Type="http://schemas.openxmlformats.org/officeDocument/2006/relationships/hyperlink" Target="https://www.iwwfed-ea.org/classic/rl2025/eame/index.php?skier=FRA102006248" TargetMode="External"/><Relationship Id="rId107" Type="http://schemas.openxmlformats.org/officeDocument/2006/relationships/hyperlink" Target="https://www.iwwfed-ea.org/classic/25ITA015/" TargetMode="External"/><Relationship Id="rId11" Type="http://schemas.openxmlformats.org/officeDocument/2006/relationships/hyperlink" Target="https://www.iwwfed-ea.org/classic/rl2025/eame/index.php?skier=BEL162020796" TargetMode="External"/><Relationship Id="rId24" Type="http://schemas.openxmlformats.org/officeDocument/2006/relationships/hyperlink" Target="https://www.iwwfed-ea.org/classic/rl2025/eame/index.php?skier=NOR442023341" TargetMode="External"/><Relationship Id="rId32" Type="http://schemas.openxmlformats.org/officeDocument/2006/relationships/hyperlink" Target="https://www.iwwfed-ea.org/classic/rl2025/eame/index.php?skier=GER152007960" TargetMode="External"/><Relationship Id="rId37" Type="http://schemas.openxmlformats.org/officeDocument/2006/relationships/hyperlink" Target="https://www.iwwfed-ea.org/classic/rl2025/eame/index.php?skier=CZE282008085" TargetMode="External"/><Relationship Id="rId40" Type="http://schemas.openxmlformats.org/officeDocument/2006/relationships/hyperlink" Target="https://www.iwwfed-ea.org/classic/25EURO05/" TargetMode="External"/><Relationship Id="rId45" Type="http://schemas.openxmlformats.org/officeDocument/2006/relationships/hyperlink" Target="https://www.iwwfed-ea.org/classic/25SWE018/" TargetMode="External"/><Relationship Id="rId53" Type="http://schemas.openxmlformats.org/officeDocument/2006/relationships/hyperlink" Target="https://iwwfed-ea.org/classic/rl2025/eame/index.php?skier=IWF100200010" TargetMode="External"/><Relationship Id="rId58" Type="http://schemas.openxmlformats.org/officeDocument/2006/relationships/hyperlink" Target="https://www.iwwfed-ea.org/classic/rl2025/eame/index.php?skier=AUT982024322" TargetMode="External"/><Relationship Id="rId66" Type="http://schemas.openxmlformats.org/officeDocument/2006/relationships/hyperlink" Target="https://www.iwwfed-ea.org/classic/25ESP002/" TargetMode="External"/><Relationship Id="rId74" Type="http://schemas.openxmlformats.org/officeDocument/2006/relationships/hyperlink" Target="https://www.iwwfed-ea.org/classic/25GER003/" TargetMode="External"/><Relationship Id="rId79" Type="http://schemas.openxmlformats.org/officeDocument/2006/relationships/hyperlink" Target="https://www.iwwfed-ea.org/classic/rl2025/eame/index.php?skier=ITA582022916" TargetMode="External"/><Relationship Id="rId87" Type="http://schemas.openxmlformats.org/officeDocument/2006/relationships/hyperlink" Target="https://www.iwwfed-ea.org/classic/25AUT006/" TargetMode="External"/><Relationship Id="rId102" Type="http://schemas.openxmlformats.org/officeDocument/2006/relationships/hyperlink" Target="https://iwwfed-ea.org/classic/rl2025/eame/index.php?skier=AUT982024229" TargetMode="External"/><Relationship Id="rId5" Type="http://schemas.openxmlformats.org/officeDocument/2006/relationships/hyperlink" Target="https://www.iwwfed-ea.org/classic/25CZE002/" TargetMode="External"/><Relationship Id="rId61" Type="http://schemas.openxmlformats.org/officeDocument/2006/relationships/hyperlink" Target="https://www.iwwfed-ea.org/classic/rl2025/eame/index.php?skier=AUT982024283" TargetMode="External"/><Relationship Id="rId82" Type="http://schemas.openxmlformats.org/officeDocument/2006/relationships/hyperlink" Target="https://www.iwwfed-ea.org/classic/rl2025/eame/index.php?skier=AUT492023986" TargetMode="External"/><Relationship Id="rId90" Type="http://schemas.openxmlformats.org/officeDocument/2006/relationships/hyperlink" Target="https://www.iwwfed-ea.org/classic/25EURO06/" TargetMode="External"/><Relationship Id="rId95" Type="http://schemas.openxmlformats.org/officeDocument/2006/relationships/hyperlink" Target="http://www.iwsftournament.com/homologation/scorebooks/20251001131002Scorebook26S021CS.HTM" TargetMode="External"/><Relationship Id="rId19" Type="http://schemas.openxmlformats.org/officeDocument/2006/relationships/hyperlink" Target="https://www.iwwfed-ea.org/classic/rl2025/eame/index.php?skier=GBR962024132" TargetMode="External"/><Relationship Id="rId14" Type="http://schemas.openxmlformats.org/officeDocument/2006/relationships/hyperlink" Target="https://www.iwwfed-ea.org/classic/rl2025/eame/index.php?skier=ITA742020809" TargetMode="External"/><Relationship Id="rId22" Type="http://schemas.openxmlformats.org/officeDocument/2006/relationships/hyperlink" Target="https://www.iwwfed-ea.org/classic/rl2025/eame/index.php?skier=CZE552017873" TargetMode="External"/><Relationship Id="rId27" Type="http://schemas.openxmlformats.org/officeDocument/2006/relationships/hyperlink" Target="https://www.iwwfed-ea.org/classic/rl2025/eame/index.php?skier=ITA182008638" TargetMode="External"/><Relationship Id="rId30" Type="http://schemas.openxmlformats.org/officeDocument/2006/relationships/hyperlink" Target="https://www.iwwfed-ea.org/classic/rl2025/eame/index.php?skier=SWE102008285" TargetMode="External"/><Relationship Id="rId35" Type="http://schemas.openxmlformats.org/officeDocument/2006/relationships/hyperlink" Target="https://www.iwwfed-ea.org/classic/rl2025/eame/index.php?skier=BEL392008243" TargetMode="External"/><Relationship Id="rId43" Type="http://schemas.openxmlformats.org/officeDocument/2006/relationships/hyperlink" Target="https://www.iwwfed-ea.org/classic/25IWWF04/" TargetMode="External"/><Relationship Id="rId48" Type="http://schemas.openxmlformats.org/officeDocument/2006/relationships/hyperlink" Target="https://www.iwwfed-ea.org/classic/25GBR006/" TargetMode="External"/><Relationship Id="rId56" Type="http://schemas.openxmlformats.org/officeDocument/2006/relationships/hyperlink" Target="https://www.iwwfed-ea.org/classic/rl2025/eame/index.php?skier=GBR982015578" TargetMode="External"/><Relationship Id="rId64" Type="http://schemas.openxmlformats.org/officeDocument/2006/relationships/hyperlink" Target="https://www.iwwfed-ea.org/classic/rl2025/eame/index.php?skier=POL982020538" TargetMode="External"/><Relationship Id="rId69" Type="http://schemas.openxmlformats.org/officeDocument/2006/relationships/hyperlink" Target="https://www.iwwfed-ea.org/classic/25AUT003/" TargetMode="External"/><Relationship Id="rId77" Type="http://schemas.openxmlformats.org/officeDocument/2006/relationships/hyperlink" Target="https://www.iwwfed-ea.org/classic/rl2025/eame/index.php?skier=FRA372023602" TargetMode="External"/><Relationship Id="rId100" Type="http://schemas.openxmlformats.org/officeDocument/2006/relationships/hyperlink" Target="https://ems.iwwf.sport/RankingList/ScoringDetailsWaterSki?Id=ec3d84db-4109-4f3d-9038-d46a481b8a6d&amp;RankingListLogId=8130597d-3486-4058-8832-2ab5ae1d4810&amp;Event=10&amp;IdRankinglistPlacement=109c24a3-0d09-4092-b234-a6c2de6faa2e&amp;DisciplineId=7&amp;EventId=10&amp;SeasonId=10&amp;Month=5&amp;RLAgeCategoryId=&amp;Gender=&amp;ConfederationId=&amp;FederationId=&amp;Lastname=&amp;Firstname=&amp;AthleteCode=&amp;RLConfederationId=1" TargetMode="External"/><Relationship Id="rId105" Type="http://schemas.openxmlformats.org/officeDocument/2006/relationships/hyperlink" Target="https://www.iwwfed-ea.org/classic/25AUT006/" TargetMode="External"/><Relationship Id="rId8" Type="http://schemas.openxmlformats.org/officeDocument/2006/relationships/hyperlink" Target="https://www.iwwfed-ea.org/classic/25FRA208/" TargetMode="External"/><Relationship Id="rId51" Type="http://schemas.openxmlformats.org/officeDocument/2006/relationships/hyperlink" Target="https://www.iwwfed-ea.org/classic/25EURO05/" TargetMode="External"/><Relationship Id="rId72" Type="http://schemas.openxmlformats.org/officeDocument/2006/relationships/hyperlink" Target="https://www.iwwfed-ea.org/classic/25GER003/" TargetMode="External"/><Relationship Id="rId80" Type="http://schemas.openxmlformats.org/officeDocument/2006/relationships/hyperlink" Target="https://www.iwwfed-ea.org/classic/rl2025/eame/index.php?skier=FRA982023640" TargetMode="External"/><Relationship Id="rId85" Type="http://schemas.openxmlformats.org/officeDocument/2006/relationships/hyperlink" Target="https://www.iwwfed-ea.org/classic/rl2025/eame/index.php?skier=SUI552023305" TargetMode="External"/><Relationship Id="rId93" Type="http://schemas.openxmlformats.org/officeDocument/2006/relationships/hyperlink" Target="https://www.iwwfed-ea.org/classic/25EURO06/" TargetMode="External"/><Relationship Id="rId98" Type="http://schemas.openxmlformats.org/officeDocument/2006/relationships/hyperlink" Target="https://www.iwwfed-ea.org/classic/25AUT005/" TargetMode="External"/><Relationship Id="rId3" Type="http://schemas.openxmlformats.org/officeDocument/2006/relationships/hyperlink" Target="https://www.iwwfed-ea.org/classic/25EURO05/" TargetMode="External"/><Relationship Id="rId12" Type="http://schemas.openxmlformats.org/officeDocument/2006/relationships/hyperlink" Target="https://www.iwwfed-ea.org/classic/rl2025/eame/index.php?skier=FRA372023602" TargetMode="External"/><Relationship Id="rId17" Type="http://schemas.openxmlformats.org/officeDocument/2006/relationships/hyperlink" Target="https://www.iwwfed-ea.org/classic/rl2025/eame/index.php?skier=AUT142023448" TargetMode="External"/><Relationship Id="rId25" Type="http://schemas.openxmlformats.org/officeDocument/2006/relationships/hyperlink" Target="https://www.iwwfed-ea.org/classic/rl2025/eame/index.php?skier=FRA842006482" TargetMode="External"/><Relationship Id="rId33" Type="http://schemas.openxmlformats.org/officeDocument/2006/relationships/hyperlink" Target="https://www.iwwfed-ea.org/classic/rl2025/eame/index.php?skier=FRA072010517" TargetMode="External"/><Relationship Id="rId38" Type="http://schemas.openxmlformats.org/officeDocument/2006/relationships/hyperlink" Target="https://www.iwwfed-ea.org/classic/rl2025/eame/index.php?skier=GBR612011469" TargetMode="External"/><Relationship Id="rId46" Type="http://schemas.openxmlformats.org/officeDocument/2006/relationships/hyperlink" Target="https://www.iwwfed-ea.org/classic/25EURO05/" TargetMode="External"/><Relationship Id="rId59" Type="http://schemas.openxmlformats.org/officeDocument/2006/relationships/hyperlink" Target="https://www.iwwfed-ea.org/classic/rl2025/eame/index.php?skier=AUT982024317" TargetMode="External"/><Relationship Id="rId67" Type="http://schemas.openxmlformats.org/officeDocument/2006/relationships/hyperlink" Target="https://www.iwwfed-ea.org/classic/25ITA015/" TargetMode="External"/><Relationship Id="rId103" Type="http://schemas.openxmlformats.org/officeDocument/2006/relationships/hyperlink" Target="https://www.iwwfed-ea.org/classic/25FRA016/" TargetMode="External"/><Relationship Id="rId108" Type="http://schemas.openxmlformats.org/officeDocument/2006/relationships/hyperlink" Target="https://www.iwwfed-ea.org/classic/25ITA006/" TargetMode="External"/><Relationship Id="rId20" Type="http://schemas.openxmlformats.org/officeDocument/2006/relationships/hyperlink" Target="https://www.iwwfed-ea.org/classic/rl2025/eame/index.php?skier=AUT982005183" TargetMode="External"/><Relationship Id="rId41" Type="http://schemas.openxmlformats.org/officeDocument/2006/relationships/hyperlink" Target="http://www.iwsftournament.com/homologation/scorebooks/20251001131002Scorebook26S021CS.HTM" TargetMode="External"/><Relationship Id="rId54" Type="http://schemas.openxmlformats.org/officeDocument/2006/relationships/hyperlink" Target="https://iwwfed-ea.org/classic/rl2025/eame/index.php?skier=IWF100200011" TargetMode="External"/><Relationship Id="rId62" Type="http://schemas.openxmlformats.org/officeDocument/2006/relationships/hyperlink" Target="https://www.iwwfed-ea.org/classic/rl2025/eame/index.php?skier=POL982020537" TargetMode="External"/><Relationship Id="rId70" Type="http://schemas.openxmlformats.org/officeDocument/2006/relationships/hyperlink" Target="https://www.iwwfed-ea.org/classic/25BEL007/" TargetMode="External"/><Relationship Id="rId75" Type="http://schemas.openxmlformats.org/officeDocument/2006/relationships/hyperlink" Target="https://www.iwwfed-ea.org/classic/25GRE010/" TargetMode="External"/><Relationship Id="rId83" Type="http://schemas.openxmlformats.org/officeDocument/2006/relationships/hyperlink" Target="https://www.iwwfed-ea.org/classic/rl2025/eame/index.php?skier=UKR452022985" TargetMode="External"/><Relationship Id="rId88" Type="http://schemas.openxmlformats.org/officeDocument/2006/relationships/hyperlink" Target="https://www.iwwfed-ea.org/classic/25FRA208/" TargetMode="External"/><Relationship Id="rId91" Type="http://schemas.openxmlformats.org/officeDocument/2006/relationships/hyperlink" Target="https://www.iwwfed-ea.org/classic/25AUT004/" TargetMode="External"/><Relationship Id="rId96" Type="http://schemas.openxmlformats.org/officeDocument/2006/relationships/hyperlink" Target="https://ems.iwwf.sport/RankingList/ScoringDetailsWaterSki?Id=29a5a2c3-512f-4058-8c95-f659e42af6ba&amp;RankingListLogId=8130597d-3486-4058-8832-2ab5ae1d4810&amp;Event=10&amp;IdRankinglistPlacement=7b6aa7ad-2951-4727-9a18-270c4973e096&amp;DisciplineId=7&amp;EventId=10&amp;SeasonId=10&amp;Month=5&amp;RLAgeCategoryId=&amp;Gender=&amp;ConfederationId=&amp;FederationId=&amp;Lastname=&amp;Firstname=&amp;AthleteCode=&amp;RLConfederationId=1" TargetMode="External"/><Relationship Id="rId1" Type="http://schemas.openxmlformats.org/officeDocument/2006/relationships/hyperlink" Target="http://www.iwsftournament.com/homologation/scorebooks/20250512130502Scorebook25S071CS.HTM" TargetMode="External"/><Relationship Id="rId6" Type="http://schemas.openxmlformats.org/officeDocument/2006/relationships/hyperlink" Target="https://www.iwwfed-ea.org/classic/25GEO001/" TargetMode="External"/><Relationship Id="rId15" Type="http://schemas.openxmlformats.org/officeDocument/2006/relationships/hyperlink" Target="https://www.iwwfed-ea.org/classic/rl2025/eame/index.php?skier=AUT322020726" TargetMode="External"/><Relationship Id="rId23" Type="http://schemas.openxmlformats.org/officeDocument/2006/relationships/hyperlink" Target="https://www.iwwfed-ea.org/classic/rl2025/eame/index.php?skier=SUI452018135" TargetMode="External"/><Relationship Id="rId28" Type="http://schemas.openxmlformats.org/officeDocument/2006/relationships/hyperlink" Target="https://www.iwwfed-ea.org/classic/rl2025/eame/index.php?skier=CZE522010502" TargetMode="External"/><Relationship Id="rId36" Type="http://schemas.openxmlformats.org/officeDocument/2006/relationships/hyperlink" Target="https://www.iwwfed-ea.org/classic/rl2025/eame/index.php?skier=ESP762007972" TargetMode="External"/><Relationship Id="rId49" Type="http://schemas.openxmlformats.org/officeDocument/2006/relationships/hyperlink" Target="https://www.iwwfed-ea.org/classic/25AUT007/" TargetMode="External"/><Relationship Id="rId57" Type="http://schemas.openxmlformats.org/officeDocument/2006/relationships/hyperlink" Target="https://www.iwwfed-ea.org/classic/rl2025/eame/index.php?skier=AUT982024234" TargetMode="External"/><Relationship Id="rId106" Type="http://schemas.openxmlformats.org/officeDocument/2006/relationships/hyperlink" Target="https://iwwfed-ea.org/classic/rl2025/eame/index.php?skier=ITA982018277" TargetMode="External"/><Relationship Id="rId10" Type="http://schemas.openxmlformats.org/officeDocument/2006/relationships/hyperlink" Target="https://www.iwwfed-ea.org/classic/25FRA002/" TargetMode="External"/><Relationship Id="rId31" Type="http://schemas.openxmlformats.org/officeDocument/2006/relationships/hyperlink" Target="https://www.iwwfed-ea.org/classic/rl2025/eame/index.php?skier=GER182007959" TargetMode="External"/><Relationship Id="rId44" Type="http://schemas.openxmlformats.org/officeDocument/2006/relationships/hyperlink" Target="https://www.iwwfed-ea.org/classic/25CAN005/" TargetMode="External"/><Relationship Id="rId52" Type="http://schemas.openxmlformats.org/officeDocument/2006/relationships/hyperlink" Target="https://www.iwwfed-ea.org/classic/25NOR001/" TargetMode="External"/><Relationship Id="rId60" Type="http://schemas.openxmlformats.org/officeDocument/2006/relationships/hyperlink" Target="https://www.iwwfed-ea.org/classic/rl2025/eame/index.php?skier=BEL982010050" TargetMode="External"/><Relationship Id="rId65" Type="http://schemas.openxmlformats.org/officeDocument/2006/relationships/hyperlink" Target="https://www.iwwfed-ea.org/classic/rl2025/eame/index.php?skier=GRE982018696" TargetMode="External"/><Relationship Id="rId73" Type="http://schemas.openxmlformats.org/officeDocument/2006/relationships/hyperlink" Target="https://www.iwwfed-ea.org/classic/25BEL003/" TargetMode="External"/><Relationship Id="rId78" Type="http://schemas.openxmlformats.org/officeDocument/2006/relationships/hyperlink" Target="https://www.iwwfed-ea.org/classic/rl2025/eame/index.php?skier=SVK862020805" TargetMode="External"/><Relationship Id="rId81" Type="http://schemas.openxmlformats.org/officeDocument/2006/relationships/hyperlink" Target="https://www.iwwfed-ea.org/classic/rl2025/eame/index.php?skier=AUT982024223" TargetMode="External"/><Relationship Id="rId86" Type="http://schemas.openxmlformats.org/officeDocument/2006/relationships/hyperlink" Target="https://www.iwwfed-ea.org/classic/rl2025/eame/index.php?skier=GRE982018487" TargetMode="External"/><Relationship Id="rId94" Type="http://schemas.openxmlformats.org/officeDocument/2006/relationships/hyperlink" Target="https://www.iwwfed-ea.org/classic/25AUT002/" TargetMode="External"/><Relationship Id="rId99" Type="http://schemas.openxmlformats.org/officeDocument/2006/relationships/hyperlink" Target="https://ems.iwwf.sport/Competitions/Details?Id=e49d3782-f72d-41fe-888c-1519f2fdfc97" TargetMode="External"/><Relationship Id="rId101" Type="http://schemas.openxmlformats.org/officeDocument/2006/relationships/hyperlink" Target="https://iwwfed-ea.org/classic/rl2025/eame/index.php?skier=FRA982023672" TargetMode="External"/><Relationship Id="rId4" Type="http://schemas.openxmlformats.org/officeDocument/2006/relationships/hyperlink" Target="https://www.iwwfed-ea.org/classic/25ITA001/" TargetMode="External"/><Relationship Id="rId9" Type="http://schemas.openxmlformats.org/officeDocument/2006/relationships/hyperlink" Target="https://www.iwwfed-ea.org/classic/25NZL015/" TargetMode="External"/><Relationship Id="rId13" Type="http://schemas.openxmlformats.org/officeDocument/2006/relationships/hyperlink" Target="https://www.iwwfed-ea.org/classic/rl2025/eame/index.php?skier=HUN912022908" TargetMode="External"/><Relationship Id="rId18" Type="http://schemas.openxmlformats.org/officeDocument/2006/relationships/hyperlink" Target="https://www.iwwfed-ea.org/classic/rl2025/eame/index.php?skier=GRE412022663" TargetMode="External"/><Relationship Id="rId39" Type="http://schemas.openxmlformats.org/officeDocument/2006/relationships/hyperlink" Target="https://www.iwwfed-ea.org/classic/25AUT004/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www.iwwfed-ea.org/classic/rl2025/eame/index.php?skier=FRA652007717" TargetMode="External"/><Relationship Id="rId50" Type="http://schemas.openxmlformats.org/officeDocument/2006/relationships/hyperlink" Target="https://www.iwwfed-ea.org/classic/25DEN001/" TargetMode="External"/><Relationship Id="rId55" Type="http://schemas.openxmlformats.org/officeDocument/2006/relationships/hyperlink" Target="https://www.iwwfed-ea.org/classic/25EURO05/" TargetMode="External"/><Relationship Id="rId76" Type="http://schemas.openxmlformats.org/officeDocument/2006/relationships/hyperlink" Target="https://www.iwwfed-ea.org/classic/25IWWF04/" TargetMode="External"/><Relationship Id="rId97" Type="http://schemas.openxmlformats.org/officeDocument/2006/relationships/hyperlink" Target="https://iwwfed-ea.org/classic/rl2025/eame/index.php?skier=AUT612020393" TargetMode="External"/><Relationship Id="rId104" Type="http://schemas.openxmlformats.org/officeDocument/2006/relationships/hyperlink" Target="https://www.iwwfed-ea.org/classic/25ITA015/" TargetMode="External"/><Relationship Id="rId7" Type="http://schemas.openxmlformats.org/officeDocument/2006/relationships/hyperlink" Target="https://www.iwwfed-ea.org/classic/25IWWF04/" TargetMode="External"/><Relationship Id="rId71" Type="http://schemas.openxmlformats.org/officeDocument/2006/relationships/hyperlink" Target="https://www.iwwfed-ea.org/classic/25AUT006/" TargetMode="External"/><Relationship Id="rId92" Type="http://schemas.openxmlformats.org/officeDocument/2006/relationships/hyperlink" Target="https://www.iwwfed-ea.org/classic/25MON002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wwfed-ea.org/classic/25ITA001/" TargetMode="External"/><Relationship Id="rId18" Type="http://schemas.openxmlformats.org/officeDocument/2006/relationships/hyperlink" Target="https://www.iwwfed-ea.org/classic/25NZL015/" TargetMode="External"/><Relationship Id="rId26" Type="http://schemas.openxmlformats.org/officeDocument/2006/relationships/hyperlink" Target="https://iwwfed-ea.org/classic/rl2025/eame/index.php?skier=CZE982018528" TargetMode="External"/><Relationship Id="rId39" Type="http://schemas.openxmlformats.org/officeDocument/2006/relationships/hyperlink" Target="https://iwwfed-ea.org/classic/rl2025/eame/index.php?skier=FRA372023602" TargetMode="External"/><Relationship Id="rId21" Type="http://schemas.openxmlformats.org/officeDocument/2006/relationships/hyperlink" Target="https://iwwfed-ea.org/classic/rl2025/eame/index.php?skier=GBR962024132" TargetMode="External"/><Relationship Id="rId34" Type="http://schemas.openxmlformats.org/officeDocument/2006/relationships/hyperlink" Target="https://www.iwwfed-ea.org/classic/25EURO05/" TargetMode="External"/><Relationship Id="rId42" Type="http://schemas.openxmlformats.org/officeDocument/2006/relationships/hyperlink" Target="https://iwwfed-ea.org/classic/rl2025/eame/index.php?skier=SVK862020805" TargetMode="External"/><Relationship Id="rId47" Type="http://schemas.openxmlformats.org/officeDocument/2006/relationships/hyperlink" Target="https://ems.iwwf.sport/Competitions/Details?Id=3f5cd33f-4fca-4d3e-8611-4b228c0f0f0b" TargetMode="External"/><Relationship Id="rId50" Type="http://schemas.openxmlformats.org/officeDocument/2006/relationships/hyperlink" Target="https://ems.iwwf.sport/Competitions/Details?Id=cd906de0-500c-4837-a3ac-75e38c94e662" TargetMode="External"/><Relationship Id="rId55" Type="http://schemas.openxmlformats.org/officeDocument/2006/relationships/hyperlink" Target="https://ems.iwwf.sport/Competitions/Details?Id=3f5cd33f-4fca-4d3e-8611-4b228c0f0f0b" TargetMode="External"/><Relationship Id="rId63" Type="http://schemas.openxmlformats.org/officeDocument/2006/relationships/hyperlink" Target="https://ems.iwwf.sport/RankingList/ScoringDetailsWaterSki?Id=ab886bd9-65f4-45ad-9060-cab93ed87490&amp;RankingListLogId=a7d7f3ba-c964-4913-a3cc-50fc02a907b8&amp;Event=11&amp;IdRankinglistPlacement=1c2ebfe1-5772-4604-ba7e-ea44aa45e7b4&amp;DisciplineId=7&amp;EventId=11&amp;SeasonId=10&amp;Month=5&amp;RLAgeCategoryId=101&amp;Gender=2&amp;ConfederationId=&amp;FederationId=&amp;Lastname=&amp;Firstname=&amp;AthleteCode=&amp;RLConfederationId=1" TargetMode="External"/><Relationship Id="rId68" Type="http://schemas.openxmlformats.org/officeDocument/2006/relationships/hyperlink" Target="https://www.iwwfed-ea.org/classic/25ITA015/" TargetMode="External"/><Relationship Id="rId7" Type="http://schemas.openxmlformats.org/officeDocument/2006/relationships/hyperlink" Target="https://iwwfed-ea.org/classic/rl2025/eame/index.php?skier=SUI462010116" TargetMode="External"/><Relationship Id="rId2" Type="http://schemas.openxmlformats.org/officeDocument/2006/relationships/hyperlink" Target="https://iwwfed-ea.org/classic/rl2025/eame/index.php?skier=CZE972010099" TargetMode="External"/><Relationship Id="rId16" Type="http://schemas.openxmlformats.org/officeDocument/2006/relationships/hyperlink" Target="https://www.iwwfed-ea.org/classic/25IWWF04/" TargetMode="External"/><Relationship Id="rId29" Type="http://schemas.openxmlformats.org/officeDocument/2006/relationships/hyperlink" Target="https://iwwfed-ea.org/classic/rl2025/eame/index.php?skier=FIN972011272" TargetMode="External"/><Relationship Id="rId1" Type="http://schemas.openxmlformats.org/officeDocument/2006/relationships/hyperlink" Target="https://iwwfed-ea.org/classic/rl2025/eame/index.php?skier=GER152007960" TargetMode="External"/><Relationship Id="rId6" Type="http://schemas.openxmlformats.org/officeDocument/2006/relationships/hyperlink" Target="https://iwwfed-ea.org/classic/rl2025/eame/index.php?skier=CZE982018505" TargetMode="External"/><Relationship Id="rId11" Type="http://schemas.openxmlformats.org/officeDocument/2006/relationships/hyperlink" Target="http://www.iwsftournament.com/homologation/scorebooks/20250512130502Scorebook25S071CS.HTM" TargetMode="External"/><Relationship Id="rId24" Type="http://schemas.openxmlformats.org/officeDocument/2006/relationships/hyperlink" Target="https://iwwfed-ea.org/classic/rl2025/eame/index.php?skier=CZE982018528" TargetMode="External"/><Relationship Id="rId32" Type="http://schemas.openxmlformats.org/officeDocument/2006/relationships/hyperlink" Target="https://iwwfed-ea.org/classic/rl2025/eame/index.php?skier=SUI982014857" TargetMode="External"/><Relationship Id="rId37" Type="http://schemas.openxmlformats.org/officeDocument/2006/relationships/hyperlink" Target="https://iwwfed-ea.org/classic/rl2025/eame/index.php?skier=UKR452022985" TargetMode="External"/><Relationship Id="rId40" Type="http://schemas.openxmlformats.org/officeDocument/2006/relationships/hyperlink" Target="https://iwwfed-ea.org/classic/rl2025/eame/index.php?skier=FRA982023737" TargetMode="External"/><Relationship Id="rId45" Type="http://schemas.openxmlformats.org/officeDocument/2006/relationships/hyperlink" Target="https://ems.iwwf.sport/Competitions/Details?Id=9ba15c3c-c348-4314-b552-9893d0dfa5d8" TargetMode="External"/><Relationship Id="rId53" Type="http://schemas.openxmlformats.org/officeDocument/2006/relationships/hyperlink" Target="https://ems.iwwf.sport/RankingList/ScoringDetailsWaterSki?Id=a01fb4b2-7dfe-42b1-a053-51c4815026b6&amp;RankingListLogId=a7d7f3ba-c964-4913-a3cc-50fc02a907b8&amp;Event=11&amp;IdRankinglistPlacement=2aea013c-f93e-436b-988b-d8c2f1cc1a8e&amp;DisciplineId=7&amp;EventId=11&amp;SeasonId=10&amp;Month=5&amp;RLAgeCategoryId=&amp;Gender=2&amp;ConfederationId=&amp;FederationId=&amp;Lastname=&amp;Firstname=&amp;AthleteCode=&amp;RLConfederationId=1" TargetMode="External"/><Relationship Id="rId58" Type="http://schemas.openxmlformats.org/officeDocument/2006/relationships/hyperlink" Target="https://ems.iwwf.sport/Competitions/Details?Id=3ff1e597-6606-427c-adc2-224c165740ed" TargetMode="External"/><Relationship Id="rId66" Type="http://schemas.openxmlformats.org/officeDocument/2006/relationships/hyperlink" Target="https://www.iwwfed-ea.org/classic/25CZE002/" TargetMode="External"/><Relationship Id="rId5" Type="http://schemas.openxmlformats.org/officeDocument/2006/relationships/hyperlink" Target="https://iwwfed-ea.org/classic/rl2025/eame/index.php?skier=UKR452022985" TargetMode="External"/><Relationship Id="rId15" Type="http://schemas.openxmlformats.org/officeDocument/2006/relationships/hyperlink" Target="https://www.iwwfed-ea.org/classic/25GEO001/" TargetMode="External"/><Relationship Id="rId23" Type="http://schemas.openxmlformats.org/officeDocument/2006/relationships/hyperlink" Target="https://iwwfed-ea.org/classic/rl2025/eame/index.php?skier=FRA982023737" TargetMode="External"/><Relationship Id="rId28" Type="http://schemas.openxmlformats.org/officeDocument/2006/relationships/hyperlink" Target="https://iwwfed-ea.org/classic/rl2025/eame/index.php?skier=AUT982024229" TargetMode="External"/><Relationship Id="rId36" Type="http://schemas.openxmlformats.org/officeDocument/2006/relationships/hyperlink" Target="https://iwwfed-ea.org/classic/rl2025/eame/index.php?skier=FRA442019267" TargetMode="External"/><Relationship Id="rId49" Type="http://schemas.openxmlformats.org/officeDocument/2006/relationships/hyperlink" Target="https://ems.iwwf.sport/Competitions/Details?Id=3ff1e597-6606-427c-adc2-224c165740ed" TargetMode="External"/><Relationship Id="rId57" Type="http://schemas.openxmlformats.org/officeDocument/2006/relationships/hyperlink" Target="https://www.iwwfed-ea.org/classic/25CZE002/" TargetMode="External"/><Relationship Id="rId61" Type="http://schemas.openxmlformats.org/officeDocument/2006/relationships/hyperlink" Target="https://www.iwwfed-ea.org/classic/25CZE002/" TargetMode="External"/><Relationship Id="rId10" Type="http://schemas.openxmlformats.org/officeDocument/2006/relationships/hyperlink" Target="https://iwwfed-ea.org/classic/rl2025/eame/index.php?skier=GBR962024132" TargetMode="External"/><Relationship Id="rId19" Type="http://schemas.openxmlformats.org/officeDocument/2006/relationships/hyperlink" Target="https://iwwfed-ea.org/classic/rl2025/eame/index.php?skier=CZE552017873" TargetMode="External"/><Relationship Id="rId31" Type="http://schemas.openxmlformats.org/officeDocument/2006/relationships/hyperlink" Target="https://iwwfed-ea.org/classic/rl2025/eame/index.php?skier=FRA982024824" TargetMode="External"/><Relationship Id="rId44" Type="http://schemas.openxmlformats.org/officeDocument/2006/relationships/hyperlink" Target="https://ems.iwwf.sport/Competitions/Details?Id=3f5cd33f-4fca-4d3e-8611-4b228c0f0f0b" TargetMode="External"/><Relationship Id="rId52" Type="http://schemas.openxmlformats.org/officeDocument/2006/relationships/hyperlink" Target="https://www.iwwfed-ea.org/classic/25CAN005/" TargetMode="External"/><Relationship Id="rId60" Type="http://schemas.openxmlformats.org/officeDocument/2006/relationships/hyperlink" Target="https://www.iwwfed-ea.org/classic/25CZE002/" TargetMode="External"/><Relationship Id="rId65" Type="http://schemas.openxmlformats.org/officeDocument/2006/relationships/hyperlink" Target="https://iwwfed-ea.org/classic/rl2025/eame/index.php?skier=UKR982023755" TargetMode="External"/><Relationship Id="rId4" Type="http://schemas.openxmlformats.org/officeDocument/2006/relationships/hyperlink" Target="https://iwwfed-ea.org/classic/rl2025/eame/index.php?skier=CZE552017873" TargetMode="External"/><Relationship Id="rId9" Type="http://schemas.openxmlformats.org/officeDocument/2006/relationships/hyperlink" Target="https://iwwfed-ea.org/classic/rl2025/eame/index.php?skier=GBR612011469" TargetMode="External"/><Relationship Id="rId14" Type="http://schemas.openxmlformats.org/officeDocument/2006/relationships/hyperlink" Target="https://www.iwwfed-ea.org/classic/25CZE002/" TargetMode="External"/><Relationship Id="rId22" Type="http://schemas.openxmlformats.org/officeDocument/2006/relationships/hyperlink" Target="https://iwwfed-ea.org/classic/rl2025/eame/index.php?skier=FRA372023602" TargetMode="External"/><Relationship Id="rId27" Type="http://schemas.openxmlformats.org/officeDocument/2006/relationships/hyperlink" Target="https://iwwfed-ea.org/classic/rl2025/eame/index.php?skier=UKR982023755" TargetMode="External"/><Relationship Id="rId30" Type="http://schemas.openxmlformats.org/officeDocument/2006/relationships/hyperlink" Target="https://iwwfed-ea.org/classic/rl2025/eame/index.php?skier=GRE982018661" TargetMode="External"/><Relationship Id="rId35" Type="http://schemas.openxmlformats.org/officeDocument/2006/relationships/hyperlink" Target="https://www.iwwfed-ea.org/classic/25CZE002/" TargetMode="External"/><Relationship Id="rId43" Type="http://schemas.openxmlformats.org/officeDocument/2006/relationships/hyperlink" Target="https://ems.iwwf.sport/Competitions/Details?Id=9ba15c3c-c348-4314-b552-9893d0dfa5d8" TargetMode="External"/><Relationship Id="rId48" Type="http://schemas.openxmlformats.org/officeDocument/2006/relationships/hyperlink" Target="https://www.iwwfed-ea.org/classic/25CZE002/" TargetMode="External"/><Relationship Id="rId56" Type="http://schemas.openxmlformats.org/officeDocument/2006/relationships/hyperlink" Target="https://ems.iwwf.sport/Competitions/Details?Id=9ba15c3c-c348-4314-b552-9893d0dfa5d8" TargetMode="External"/><Relationship Id="rId64" Type="http://schemas.openxmlformats.org/officeDocument/2006/relationships/hyperlink" Target="https://ems.iwwf.sport/RankingList/ScoringDetailsWaterSki?Id=7f1ce915-8cfc-4af9-b6dc-22ec0b14c72b&amp;RankingListLogId=a7d7f3ba-c964-4913-a3cc-50fc02a907b8&amp;Event=11&amp;IdRankinglistPlacement=5b343327-0880-41c5-97da-15563c4aabba&amp;DisciplineId=7&amp;EventId=11&amp;SeasonId=10&amp;Month=5&amp;RLAgeCategoryId=101&amp;Gender=2&amp;ConfederationId=&amp;FederationId=&amp;Lastname=&amp;Firstname=&amp;AthleteCode=&amp;RLConfederationId=1" TargetMode="External"/><Relationship Id="rId69" Type="http://schemas.openxmlformats.org/officeDocument/2006/relationships/hyperlink" Target="https://ems.iwwf.sport/RankingList/ScoringDetailsWaterSki?Id=6c2622b7-288a-4a81-a5a9-5bd4c98a3bc1&amp;RankingListLogId=a7d7f3ba-c964-4913-a3cc-50fc02a907b8&amp;Event=11&amp;IdRankinglistPlacement=6349b1bb-843e-4fa2-8618-339e70e93523&amp;DisciplineId=7&amp;EventId=11&amp;SeasonId=10&amp;Month=5&amp;RLAgeCategoryId=101&amp;Gender=2&amp;ConfederationId=&amp;FederationId=&amp;Lastname=&amp;Firstname=&amp;AthleteCode=&amp;RLConfederationId=1" TargetMode="External"/><Relationship Id="rId8" Type="http://schemas.openxmlformats.org/officeDocument/2006/relationships/hyperlink" Target="https://iwwfed-ea.org/classic/rl2025/eame/index.php?skier=FRA692015508" TargetMode="External"/><Relationship Id="rId51" Type="http://schemas.openxmlformats.org/officeDocument/2006/relationships/hyperlink" Target="https://www.iwwfed-ea.org/classic/25CZE002/" TargetMode="External"/><Relationship Id="rId3" Type="http://schemas.openxmlformats.org/officeDocument/2006/relationships/hyperlink" Target="https://iwwfed-ea.org/classic/rl2025/eame/index.php?skier=AUT192016333" TargetMode="External"/><Relationship Id="rId12" Type="http://schemas.openxmlformats.org/officeDocument/2006/relationships/hyperlink" Target="https://www.iwwfed-ea.org/classic/25CZE003/" TargetMode="External"/><Relationship Id="rId17" Type="http://schemas.openxmlformats.org/officeDocument/2006/relationships/hyperlink" Target="https://www.iwwfed-ea.org/classic/25FRA208/" TargetMode="External"/><Relationship Id="rId25" Type="http://schemas.openxmlformats.org/officeDocument/2006/relationships/hyperlink" Target="https://iwwfed-ea.org/classic/rl2025/eame/index.php?skier=SVK862020805" TargetMode="External"/><Relationship Id="rId33" Type="http://schemas.openxmlformats.org/officeDocument/2006/relationships/hyperlink" Target="https://iwwfed-ea.org/classic/rl2025/eame/index.php?skier=UKR982023866" TargetMode="External"/><Relationship Id="rId38" Type="http://schemas.openxmlformats.org/officeDocument/2006/relationships/hyperlink" Target="https://iwwfed-ea.org/classic/rl2025/eame/index.php?skier=GBR962024132" TargetMode="External"/><Relationship Id="rId46" Type="http://schemas.openxmlformats.org/officeDocument/2006/relationships/hyperlink" Target="https://iwwfed-ea.org/classic/rl2025/eame/index.php?skier=GER802019837" TargetMode="External"/><Relationship Id="rId59" Type="http://schemas.openxmlformats.org/officeDocument/2006/relationships/hyperlink" Target="https://www.iwwfed-ea.org/classic/25CZE002/" TargetMode="External"/><Relationship Id="rId67" Type="http://schemas.openxmlformats.org/officeDocument/2006/relationships/hyperlink" Target="https://ems.iwwf.sport/Competitions/Details?Id=9ba15c3c-c348-4314-b552-9893d0dfa5d8" TargetMode="External"/><Relationship Id="rId20" Type="http://schemas.openxmlformats.org/officeDocument/2006/relationships/hyperlink" Target="https://iwwfed-ea.org/classic/rl2025/eame/index.php?skier=UKR452022985" TargetMode="External"/><Relationship Id="rId41" Type="http://schemas.openxmlformats.org/officeDocument/2006/relationships/hyperlink" Target="https://iwwfed-ea.org/classic/rl2025/eame/index.php?skier=CZE982018528" TargetMode="External"/><Relationship Id="rId54" Type="http://schemas.openxmlformats.org/officeDocument/2006/relationships/hyperlink" Target="https://www.iwwfed-ea.org/classic/25ITA001/" TargetMode="External"/><Relationship Id="rId62" Type="http://schemas.openxmlformats.org/officeDocument/2006/relationships/hyperlink" Target="https://www.iwwfed-ea.org/classic/25CZE002/" TargetMode="External"/><Relationship Id="rId70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wwfed-ea.org/classic/25AUT006/" TargetMode="External"/><Relationship Id="rId13" Type="http://schemas.openxmlformats.org/officeDocument/2006/relationships/hyperlink" Target="https://iwwfed-ea.org/classic/rl2025/eame/index.php?skier=AUT982024234" TargetMode="External"/><Relationship Id="rId18" Type="http://schemas.openxmlformats.org/officeDocument/2006/relationships/hyperlink" Target="https://iwwfed-ea.org/classic/rl2025/eame/index.php?skier=ITA582022916" TargetMode="External"/><Relationship Id="rId26" Type="http://schemas.openxmlformats.org/officeDocument/2006/relationships/hyperlink" Target="https://ems.iwwf.sport/Competitions/Details?Id=9ba15c3c-c348-4314-b552-9893d0dfa5d8" TargetMode="External"/><Relationship Id="rId3" Type="http://schemas.openxmlformats.org/officeDocument/2006/relationships/hyperlink" Target="http://www.iwsftournament.com/homologation/scorebooks/20250415120402Scorebook25S091CS.HTM" TargetMode="External"/><Relationship Id="rId21" Type="http://schemas.openxmlformats.org/officeDocument/2006/relationships/hyperlink" Target="https://ems.iwwf.sport/Competitions/Details?Id=9ba15c3c-c348-4314-b552-9893d0dfa5d8" TargetMode="External"/><Relationship Id="rId34" Type="http://schemas.openxmlformats.org/officeDocument/2006/relationships/hyperlink" Target="https://ems.iwwf.sport/RankingList/ScoringDetailsWaterSki?Id=79fc6afb-eeb9-482b-9685-db640a517e05&amp;RankingListLogId=4994f18f-6462-42dc-8f04-93637ef54810&amp;Event=12&amp;IdRankinglistPlacement=494e75fb-2333-4fe6-b223-9a4607e4b892&amp;DisciplineId=7&amp;EventId=12&amp;SeasonId=10&amp;Month=5&amp;RLAgeCategoryId=&amp;Gender=&amp;ConfederationId=&amp;FederationId=&amp;Lastname=&amp;Firstname=&amp;AthleteCode=&amp;RLConfederationId=1" TargetMode="External"/><Relationship Id="rId7" Type="http://schemas.openxmlformats.org/officeDocument/2006/relationships/hyperlink" Target="https://www.iwwfed-ea.org/classic/25AUT006/" TargetMode="External"/><Relationship Id="rId12" Type="http://schemas.openxmlformats.org/officeDocument/2006/relationships/hyperlink" Target="https://iwwfed-ea.org/classic/rl2025/eame/index.php?skier=GRE982018661" TargetMode="External"/><Relationship Id="rId17" Type="http://schemas.openxmlformats.org/officeDocument/2006/relationships/hyperlink" Target="https://iwwfed-ea.org/classic/rl2025/eame/index.php?skier=UKR452022985" TargetMode="External"/><Relationship Id="rId25" Type="http://schemas.openxmlformats.org/officeDocument/2006/relationships/hyperlink" Target="https://ems.iwwf.sport/Competitions/Details?Id=9ba15c3c-c348-4314-b552-9893d0dfa5d8" TargetMode="External"/><Relationship Id="rId33" Type="http://schemas.openxmlformats.org/officeDocument/2006/relationships/hyperlink" Target="https://ems.iwwf.sport/RankingList/ScoringDetailsWaterSki?Id=7f1ce915-8cfc-4af9-b6dc-22ec0b14c72b&amp;RankingListLogId=4994f18f-6462-42dc-8f04-93637ef54810&amp;Event=12&amp;IdRankinglistPlacement=6af4c7ab-da28-49f9-8811-2eb180d6c208&amp;DisciplineId=7&amp;EventId=12&amp;SeasonId=10&amp;Month=5&amp;RLAgeCategoryId=&amp;Gender=&amp;ConfederationId=&amp;FederationId=&amp;Lastname=&amp;Firstname=&amp;AthleteCode=&amp;RLConfederationId=1" TargetMode="External"/><Relationship Id="rId38" Type="http://schemas.openxmlformats.org/officeDocument/2006/relationships/printerSettings" Target="../printerSettings/printerSettings3.bin"/><Relationship Id="rId2" Type="http://schemas.openxmlformats.org/officeDocument/2006/relationships/hyperlink" Target="https://ems.iwwf.sport/Competitions/Details?Id=bbcfd309-5648-4301-8ac5-fc6fb54e8587" TargetMode="External"/><Relationship Id="rId16" Type="http://schemas.openxmlformats.org/officeDocument/2006/relationships/hyperlink" Target="https://iwwfed-ea.org/classic/rl2025/eame/index.php?skier=UKR982023755" TargetMode="External"/><Relationship Id="rId20" Type="http://schemas.openxmlformats.org/officeDocument/2006/relationships/hyperlink" Target="https://ems.iwwf.sport/Competitions/Details?Id=9ba15c3c-c348-4314-b552-9893d0dfa5d8" TargetMode="External"/><Relationship Id="rId29" Type="http://schemas.openxmlformats.org/officeDocument/2006/relationships/hyperlink" Target="https://ems.iwwf.sport/Competitions/Details?Id=80053d83-bf02-42ed-8ac6-78b1d29f0dea" TargetMode="External"/><Relationship Id="rId1" Type="http://schemas.openxmlformats.org/officeDocument/2006/relationships/hyperlink" Target="https://ems.iwwf.sport/Competitions/Details?Id=bbcfd309-5648-4301-8ac5-fc6fb54e8587" TargetMode="External"/><Relationship Id="rId6" Type="http://schemas.openxmlformats.org/officeDocument/2006/relationships/hyperlink" Target="https://www.iwwfed-ea.org/classic/25ITA015/" TargetMode="External"/><Relationship Id="rId11" Type="http://schemas.openxmlformats.org/officeDocument/2006/relationships/hyperlink" Target="https://iwwfed-ea.org/classic/rl2025/eame/index.php?skier=AUT982024229" TargetMode="External"/><Relationship Id="rId24" Type="http://schemas.openxmlformats.org/officeDocument/2006/relationships/hyperlink" Target="https://www.iwwfed-ea.org/classic/25FRA005/" TargetMode="External"/><Relationship Id="rId32" Type="http://schemas.openxmlformats.org/officeDocument/2006/relationships/hyperlink" Target="https://www.iwwfed-ea.org/classic/25ITA015/" TargetMode="External"/><Relationship Id="rId37" Type="http://schemas.openxmlformats.org/officeDocument/2006/relationships/hyperlink" Target="https://ems.iwwf.sport/Competitions/Details?Id=79179100-d5eb-4787-96fa-18d3be84e8a9" TargetMode="External"/><Relationship Id="rId5" Type="http://schemas.openxmlformats.org/officeDocument/2006/relationships/hyperlink" Target="https://ems.iwwf.sport/Competitions/Details?Id=f8341105-b6c2-40b7-b307-a313ea39560c" TargetMode="External"/><Relationship Id="rId15" Type="http://schemas.openxmlformats.org/officeDocument/2006/relationships/hyperlink" Target="https://www.iwwfed-ea.org/classic/25CZE002/" TargetMode="External"/><Relationship Id="rId23" Type="http://schemas.openxmlformats.org/officeDocument/2006/relationships/hyperlink" Target="https://ems.iwwf.sport/Competitions/Details?Id=6699b302-632c-4bea-9d11-b505f1696b8b" TargetMode="External"/><Relationship Id="rId28" Type="http://schemas.openxmlformats.org/officeDocument/2006/relationships/hyperlink" Target="https://ems.iwwf.sport/Competitions/Details?Id=9ba15c3c-c348-4314-b552-9893d0dfa5d8" TargetMode="External"/><Relationship Id="rId36" Type="http://schemas.openxmlformats.org/officeDocument/2006/relationships/hyperlink" Target="https://ems.iwwf.sport/RankingList/ScoringDetailsWaterSki?Id=8551b027-a9c6-4782-a5c0-e78883273086&amp;RankingListLogId=4994f18f-6462-42dc-8f04-93637ef54810&amp;Event=12&amp;IdRankinglistPlacement=4f936df2-18b4-42ac-ba53-8d7c08a7878b&amp;DisciplineId=7&amp;EventId=12&amp;SeasonId=10&amp;Month=5&amp;RLAgeCategoryId=&amp;Gender=&amp;ConfederationId=&amp;FederationId=&amp;Lastname=&amp;Firstname=&amp;AthleteCode=&amp;RLConfederationId=1" TargetMode="External"/><Relationship Id="rId10" Type="http://schemas.openxmlformats.org/officeDocument/2006/relationships/hyperlink" Target="https://iwwfed-ea.org/classic/rl2025/eame/index.php?skier=GER842001729" TargetMode="External"/><Relationship Id="rId19" Type="http://schemas.openxmlformats.org/officeDocument/2006/relationships/hyperlink" Target="https://iwwfed-ea.org/classic/rl2025/eame/index.php?skier=GER842001729" TargetMode="External"/><Relationship Id="rId31" Type="http://schemas.openxmlformats.org/officeDocument/2006/relationships/hyperlink" Target="https://ems.iwwf.sport/Competitions/Details?Id=9ba15c3c-c348-4314-b552-9893d0dfa5d8" TargetMode="External"/><Relationship Id="rId4" Type="http://schemas.openxmlformats.org/officeDocument/2006/relationships/hyperlink" Target="https://ems.iwwf.sport/Competitions/Details?Id=bbcfd309-5648-4301-8ac5-fc6fb54e8587" TargetMode="External"/><Relationship Id="rId9" Type="http://schemas.openxmlformats.org/officeDocument/2006/relationships/hyperlink" Target="https://www.iwwfed-ea.org/classic/25ITA015/" TargetMode="External"/><Relationship Id="rId14" Type="http://schemas.openxmlformats.org/officeDocument/2006/relationships/hyperlink" Target="https://iwwfed-ea.org/classic/rl2025/eame/index.php?skier=FRA982023672" TargetMode="External"/><Relationship Id="rId22" Type="http://schemas.openxmlformats.org/officeDocument/2006/relationships/hyperlink" Target="https://ems.iwwf.sport/Competitions/Details?Id=9ba15c3c-c348-4314-b552-9893d0dfa5d8" TargetMode="External"/><Relationship Id="rId27" Type="http://schemas.openxmlformats.org/officeDocument/2006/relationships/hyperlink" Target="https://www.iwwfed-ea.org/classic/25EURO05/" TargetMode="External"/><Relationship Id="rId30" Type="http://schemas.openxmlformats.org/officeDocument/2006/relationships/hyperlink" Target="https://ems.iwwf.sport/Competitions/Details?Id=6699b302-632c-4bea-9d11-b505f1696b8b" TargetMode="External"/><Relationship Id="rId35" Type="http://schemas.openxmlformats.org/officeDocument/2006/relationships/hyperlink" Target="https://ems.iwwf.sport/RankingList/ScoringDetailsWaterSki?Id=fa53be9a-2b60-47cd-a738-ff257e170b5e&amp;RankingListLogId=4994f18f-6462-42dc-8f04-93637ef54810&amp;Event=12&amp;IdRankinglistPlacement=2ef00448-4fbf-4280-920d-583411532dc3&amp;DisciplineId=7&amp;EventId=12&amp;SeasonId=10&amp;Month=5&amp;RLAgeCategoryId=&amp;Gender=&amp;ConfederationId=&amp;FederationId=&amp;Lastname=&amp;Firstname=&amp;AthleteCode=&amp;RLConfederationId=1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iwwfed-ea.org/classic/rl2025/eame/index.php?skier=UKR452022985" TargetMode="External"/><Relationship Id="rId117" Type="http://schemas.openxmlformats.org/officeDocument/2006/relationships/hyperlink" Target="https://ems.iwwf.sport/Competitions/Details?Id=9ba15c3c-c348-4314-b552-9893d0dfa5d8" TargetMode="External"/><Relationship Id="rId21" Type="http://schemas.openxmlformats.org/officeDocument/2006/relationships/hyperlink" Target="https://iwwfed-ea.org/classic/rl2025/eame/index.php?skier=IWF100200011" TargetMode="External"/><Relationship Id="rId42" Type="http://schemas.openxmlformats.org/officeDocument/2006/relationships/hyperlink" Target="https://iwwfed-ea.org/classic/rl2025/eame/index.php?skier=FRA372023602" TargetMode="External"/><Relationship Id="rId47" Type="http://schemas.openxmlformats.org/officeDocument/2006/relationships/hyperlink" Target="https://iwwfed-ea.org/classic/rl2025/eame/index.php?skier=SVK862020805" TargetMode="External"/><Relationship Id="rId63" Type="http://schemas.openxmlformats.org/officeDocument/2006/relationships/hyperlink" Target="https://iwwfed-ea.org/classic/rl2025/eame/index.php?skier=AUT492023986" TargetMode="External"/><Relationship Id="rId68" Type="http://schemas.openxmlformats.org/officeDocument/2006/relationships/hyperlink" Target="https://www.iwwfed-ea.org/classic/25AUT002/" TargetMode="External"/><Relationship Id="rId84" Type="http://schemas.openxmlformats.org/officeDocument/2006/relationships/hyperlink" Target="https://iwwfed-ea.org/classic/rl2025/eame/index.php?skier=AUT982024296" TargetMode="External"/><Relationship Id="rId89" Type="http://schemas.openxmlformats.org/officeDocument/2006/relationships/hyperlink" Target="https://iwwfed-ea.org/classic/rl2025/eame/index.php?skier=AUT982024322" TargetMode="External"/><Relationship Id="rId112" Type="http://schemas.openxmlformats.org/officeDocument/2006/relationships/hyperlink" Target="https://www.iwwfed-ea.org/classic/25FRA016/" TargetMode="External"/><Relationship Id="rId133" Type="http://schemas.openxmlformats.org/officeDocument/2006/relationships/printerSettings" Target="../printerSettings/printerSettings4.bin"/><Relationship Id="rId16" Type="http://schemas.openxmlformats.org/officeDocument/2006/relationships/hyperlink" Target="https://iwwfed-ea.org/classic/rl2025/eame/index.php?skier=FIN052008901" TargetMode="External"/><Relationship Id="rId107" Type="http://schemas.openxmlformats.org/officeDocument/2006/relationships/hyperlink" Target="https://www.iwwfed-ea.org/classic/25ITA015/" TargetMode="External"/><Relationship Id="rId11" Type="http://schemas.openxmlformats.org/officeDocument/2006/relationships/hyperlink" Target="https://iwwfed-ea.org/classic/rl2025/eame/index.php?skier=GER802019837" TargetMode="External"/><Relationship Id="rId32" Type="http://schemas.openxmlformats.org/officeDocument/2006/relationships/hyperlink" Target="http://www.iwsftournament.com/homologation/scorebooks/20251007211001Scorebook26S022CS.HTM" TargetMode="External"/><Relationship Id="rId37" Type="http://schemas.openxmlformats.org/officeDocument/2006/relationships/hyperlink" Target="https://www.iwwfed-ea.org/classic/25FRA005/" TargetMode="External"/><Relationship Id="rId53" Type="http://schemas.openxmlformats.org/officeDocument/2006/relationships/hyperlink" Target="https://www.iwwfed-ea.org/classic/25AUT002/" TargetMode="External"/><Relationship Id="rId58" Type="http://schemas.openxmlformats.org/officeDocument/2006/relationships/hyperlink" Target="https://www.iwwfed-ea.org/classic/25EURO06/" TargetMode="External"/><Relationship Id="rId74" Type="http://schemas.openxmlformats.org/officeDocument/2006/relationships/hyperlink" Target="https://www.iwwfed-ea.org/classic/25EURO06/" TargetMode="External"/><Relationship Id="rId79" Type="http://schemas.openxmlformats.org/officeDocument/2006/relationships/hyperlink" Target="https://iwwfed-ea.org/classic/rl2025/eame/index.php?skier=AUT982024322" TargetMode="External"/><Relationship Id="rId102" Type="http://schemas.openxmlformats.org/officeDocument/2006/relationships/hyperlink" Target="https://www.iwwfed-ea.org/classic/25EURO06/" TargetMode="External"/><Relationship Id="rId123" Type="http://schemas.openxmlformats.org/officeDocument/2006/relationships/hyperlink" Target="https://ems.iwwf.sport/RankingList/ScoringDetailsWaterSki?Id=58520de6-e9b3-4f4b-9462-6fc4ae60eaf7&amp;RankingListLogId=9d322ae2-83fd-4970-ae1b-3e043c647ac1&amp;Event=14&amp;IdRankinglistPlacement=fbd7d2b1-f2bc-4196-aba5-f2082c97c5db&amp;DisciplineId=7&amp;EventId=14&amp;SeasonId=10&amp;Month=5&amp;RLAgeCategoryId=102&amp;Gender=2&amp;ConfederationId=&amp;FederationId=&amp;Lastname=&amp;Firstname=&amp;AthleteCode=&amp;RLConfederationId=1" TargetMode="External"/><Relationship Id="rId128" Type="http://schemas.openxmlformats.org/officeDocument/2006/relationships/hyperlink" Target="https://ems.iwwf.sport/RankingList/ScoringDetailsWaterSki?Id=83ff6df0-f46e-46d5-a4c2-a96408f61527&amp;RankingListLogId=9d322ae2-83fd-4970-ae1b-3e043c647ac1&amp;Event=14&amp;IdRankinglistPlacement=f750e5d5-e2c8-47ac-ac67-2ccb2df30832&amp;DisciplineId=7&amp;EventId=14&amp;SeasonId=10&amp;Month=5&amp;RLAgeCategoryId=&amp;Gender=2&amp;ConfederationId=&amp;FederationId=&amp;Lastname=&amp;Firstname=&amp;AthleteCode=&amp;RLConfederationId=1" TargetMode="External"/><Relationship Id="rId5" Type="http://schemas.openxmlformats.org/officeDocument/2006/relationships/hyperlink" Target="https://www.iwwfed-ea.org/classic/25NZL015/" TargetMode="External"/><Relationship Id="rId90" Type="http://schemas.openxmlformats.org/officeDocument/2006/relationships/hyperlink" Target="https://iwwfed-ea.org/classic/rl2025/eame/index.php?skier=GBR982015578" TargetMode="External"/><Relationship Id="rId95" Type="http://schemas.openxmlformats.org/officeDocument/2006/relationships/hyperlink" Target="https://www.iwwfed-ea.org/classic/25AUT006/" TargetMode="External"/><Relationship Id="rId14" Type="http://schemas.openxmlformats.org/officeDocument/2006/relationships/hyperlink" Target="https://iwwfed-ea.org/classic/rl2025/eame/index.php?skier=FRA372023602" TargetMode="External"/><Relationship Id="rId22" Type="http://schemas.openxmlformats.org/officeDocument/2006/relationships/hyperlink" Target="https://iwwfed-ea.org/classic/rl2025/eame/index.php?skier=FRA372023602" TargetMode="External"/><Relationship Id="rId27" Type="http://schemas.openxmlformats.org/officeDocument/2006/relationships/hyperlink" Target="https://iwwfed-ea.org/classic/rl2025/eame/index.php?skier=FRA442019267" TargetMode="External"/><Relationship Id="rId30" Type="http://schemas.openxmlformats.org/officeDocument/2006/relationships/hyperlink" Target="https://iwwfed-ea.org/classic/rl2025/eame/index.php?skier=GER332022795" TargetMode="External"/><Relationship Id="rId35" Type="http://schemas.openxmlformats.org/officeDocument/2006/relationships/hyperlink" Target="https://www.iwwfed-ea.org/classic/25CAN005/" TargetMode="External"/><Relationship Id="rId43" Type="http://schemas.openxmlformats.org/officeDocument/2006/relationships/hyperlink" Target="https://iwwfed-ea.org/classic/rl2025/eame/index.php?skier=ITA582022916" TargetMode="External"/><Relationship Id="rId48" Type="http://schemas.openxmlformats.org/officeDocument/2006/relationships/hyperlink" Target="https://iwwfed-ea.org/classic/rl2025/eame/index.php?skier=GRE982018487" TargetMode="External"/><Relationship Id="rId56" Type="http://schemas.openxmlformats.org/officeDocument/2006/relationships/hyperlink" Target="http://www.iwsftournament.com/homologation/scorebooks/20251007211001Scorebook26S022CS.HTM" TargetMode="External"/><Relationship Id="rId64" Type="http://schemas.openxmlformats.org/officeDocument/2006/relationships/hyperlink" Target="https://www.iwwfed-ea.org/classic/25AUT006/" TargetMode="External"/><Relationship Id="rId69" Type="http://schemas.openxmlformats.org/officeDocument/2006/relationships/hyperlink" Target="https://iwwfed-ea.org/classic/rl2025/eame/index.php?skier=GER792023879" TargetMode="External"/><Relationship Id="rId77" Type="http://schemas.openxmlformats.org/officeDocument/2006/relationships/hyperlink" Target="https://iwwfed-ea.org/classic/rl2025/eame/index.php?skier=AUT982024234" TargetMode="External"/><Relationship Id="rId100" Type="http://schemas.openxmlformats.org/officeDocument/2006/relationships/hyperlink" Target="https://www.iwwfed-ea.org/classic/25AUT003/" TargetMode="External"/><Relationship Id="rId105" Type="http://schemas.openxmlformats.org/officeDocument/2006/relationships/hyperlink" Target="https://www.iwwfed-ea.org/classic/25EURO06/" TargetMode="External"/><Relationship Id="rId113" Type="http://schemas.openxmlformats.org/officeDocument/2006/relationships/hyperlink" Target="https://www.iwwfed-ea.org/classic/25AUT003/" TargetMode="External"/><Relationship Id="rId118" Type="http://schemas.openxmlformats.org/officeDocument/2006/relationships/hyperlink" Target="https://ems.iwwf.sport/RankingList/ScoringDetailsWaterSki?Id=29a5a2c3-512f-4058-8c95-f659e42af6ba&amp;RankingListLogId=9d322ae2-83fd-4970-ae1b-3e043c647ac1&amp;Event=14&amp;IdRankinglistPlacement=8e96a91b-6064-4641-8af6-f510e09efc44&amp;DisciplineId=7&amp;EventId=14&amp;SeasonId=10&amp;Month=5&amp;RLAgeCategoryId=&amp;Gender=2&amp;ConfederationId=&amp;FederationId=&amp;Lastname=&amp;Firstname=&amp;AthleteCode=&amp;RLConfederationId=1" TargetMode="External"/><Relationship Id="rId126" Type="http://schemas.openxmlformats.org/officeDocument/2006/relationships/hyperlink" Target="https://ems.iwwf.sport/Competitions/Details?Id=9ba15c3c-c348-4314-b552-9893d0dfa5d8" TargetMode="External"/><Relationship Id="rId8" Type="http://schemas.openxmlformats.org/officeDocument/2006/relationships/hyperlink" Target="http://www.iwsftournament.com/homologation/scorebooks/20251028081001Scorebook26S051CS.HTM" TargetMode="External"/><Relationship Id="rId51" Type="http://schemas.openxmlformats.org/officeDocument/2006/relationships/hyperlink" Target="https://www.iwwfed-ea.org/classic/25ITA004/" TargetMode="External"/><Relationship Id="rId72" Type="http://schemas.openxmlformats.org/officeDocument/2006/relationships/hyperlink" Target="https://www.iwwfed-ea.org/classic/25AUT006/" TargetMode="External"/><Relationship Id="rId80" Type="http://schemas.openxmlformats.org/officeDocument/2006/relationships/hyperlink" Target="https://iwwfed-ea.org/classic/rl2025/eame/index.php?skier=GBR982015578" TargetMode="External"/><Relationship Id="rId85" Type="http://schemas.openxmlformats.org/officeDocument/2006/relationships/hyperlink" Target="https://iwwfed-ea.org/classic/rl2025/eame/index.php?skier=GER842001729" TargetMode="External"/><Relationship Id="rId93" Type="http://schemas.openxmlformats.org/officeDocument/2006/relationships/hyperlink" Target="https://www.iwwfed-ea.org/classic/25ITA015/" TargetMode="External"/><Relationship Id="rId98" Type="http://schemas.openxmlformats.org/officeDocument/2006/relationships/hyperlink" Target="https://www.iwwfed-ea.org/classic/25FRA016/" TargetMode="External"/><Relationship Id="rId121" Type="http://schemas.openxmlformats.org/officeDocument/2006/relationships/hyperlink" Target="https://ems.iwwf.sport/Competitions/Details?Id=6699b302-632c-4bea-9d11-b505f1696b8b" TargetMode="External"/><Relationship Id="rId3" Type="http://schemas.openxmlformats.org/officeDocument/2006/relationships/hyperlink" Target="https://www.iwwfed-ea.org/classic/25EURO03/" TargetMode="External"/><Relationship Id="rId12" Type="http://schemas.openxmlformats.org/officeDocument/2006/relationships/hyperlink" Target="https://iwwfed-ea.org/classic/rl2025/eame/index.php?skier=AUT142023448" TargetMode="External"/><Relationship Id="rId17" Type="http://schemas.openxmlformats.org/officeDocument/2006/relationships/hyperlink" Target="https://iwwfed-ea.org/classic/rl2025/eame/index.php?skier=GBR612011469" TargetMode="External"/><Relationship Id="rId25" Type="http://schemas.openxmlformats.org/officeDocument/2006/relationships/hyperlink" Target="https://iwwfed-ea.org/classic/rl2025/eame/index.php?skier=GER802019837" TargetMode="External"/><Relationship Id="rId33" Type="http://schemas.openxmlformats.org/officeDocument/2006/relationships/hyperlink" Target="http://www.iwsftournament.com/homologation/scorebooks/20251028081001Scorebook26S051CS.HTM" TargetMode="External"/><Relationship Id="rId38" Type="http://schemas.openxmlformats.org/officeDocument/2006/relationships/hyperlink" Target="https://www.iwwfed-ea.org/classic/25ITA004/" TargetMode="External"/><Relationship Id="rId46" Type="http://schemas.openxmlformats.org/officeDocument/2006/relationships/hyperlink" Target="https://iwwfed-ea.org/classic/rl2025/eame/index.php?skier=ITA422024247" TargetMode="External"/><Relationship Id="rId59" Type="http://schemas.openxmlformats.org/officeDocument/2006/relationships/hyperlink" Target="https://iwwfed-ea.org/classic/rl2025/eame/index.php?skier=ITA582022916" TargetMode="External"/><Relationship Id="rId67" Type="http://schemas.openxmlformats.org/officeDocument/2006/relationships/hyperlink" Target="https://iwwfed-ea.org/classic/rl2025/eame/index.php?skier=SVK862020805" TargetMode="External"/><Relationship Id="rId103" Type="http://schemas.openxmlformats.org/officeDocument/2006/relationships/hyperlink" Target="https://iwwfed-ea.org/classic/rl2025/eame/index.php?skier=AUT982024296" TargetMode="External"/><Relationship Id="rId108" Type="http://schemas.openxmlformats.org/officeDocument/2006/relationships/hyperlink" Target="https://www.iwwfed-ea.org/classic/25AUT006/" TargetMode="External"/><Relationship Id="rId116" Type="http://schemas.openxmlformats.org/officeDocument/2006/relationships/hyperlink" Target="https://www.iwwfed-ea.org/classic/25EURO06/" TargetMode="External"/><Relationship Id="rId124" Type="http://schemas.openxmlformats.org/officeDocument/2006/relationships/hyperlink" Target="https://www.iwwfed-ea.org/classic/25ITA004/" TargetMode="External"/><Relationship Id="rId129" Type="http://schemas.openxmlformats.org/officeDocument/2006/relationships/hyperlink" Target="https://ems.iwwf.sport/RankingList/ScoringDetailsWaterSki?Id=6c2622b7-288a-4a81-a5a9-5bd4c98a3bc1&amp;RankingListLogId=9d322ae2-83fd-4970-ae1b-3e043c647ac1&amp;Event=14&amp;IdRankinglistPlacement=96d4c179-3279-4529-a2b3-fec4d138ebde&amp;DisciplineId=7&amp;EventId=14&amp;SeasonId=10&amp;Month=5&amp;RLAgeCategoryId=&amp;Gender=2&amp;ConfederationId=&amp;FederationId=&amp;Lastname=&amp;Firstname=&amp;AthleteCode=&amp;RLConfederationId=1" TargetMode="External"/><Relationship Id="rId20" Type="http://schemas.openxmlformats.org/officeDocument/2006/relationships/hyperlink" Target="https://iwwfed-ea.org/classic/rl2025/eame/index.php?skier=IWF100200010" TargetMode="External"/><Relationship Id="rId41" Type="http://schemas.openxmlformats.org/officeDocument/2006/relationships/hyperlink" Target="https://www.iwwfed-ea.org/classic/25EURO05/" TargetMode="External"/><Relationship Id="rId54" Type="http://schemas.openxmlformats.org/officeDocument/2006/relationships/hyperlink" Target="https://www.iwwfed-ea.org/classic/25AUT006/" TargetMode="External"/><Relationship Id="rId62" Type="http://schemas.openxmlformats.org/officeDocument/2006/relationships/hyperlink" Target="https://www.iwwfed-ea.org/classic/25GBR012/" TargetMode="External"/><Relationship Id="rId70" Type="http://schemas.openxmlformats.org/officeDocument/2006/relationships/hyperlink" Target="https://www.iwwfed-ea.org/classic/25ITA004/" TargetMode="External"/><Relationship Id="rId75" Type="http://schemas.openxmlformats.org/officeDocument/2006/relationships/hyperlink" Target="https://iwwfed-ea.org/classic/rl2025/eame/index.php?skier=GER842001729" TargetMode="External"/><Relationship Id="rId83" Type="http://schemas.openxmlformats.org/officeDocument/2006/relationships/hyperlink" Target="https://iwwfed-ea.org/classic/rl2025/eame/index.php?skier=UKR982023755" TargetMode="External"/><Relationship Id="rId88" Type="http://schemas.openxmlformats.org/officeDocument/2006/relationships/hyperlink" Target="https://iwwfed-ea.org/classic/rl2025/eame/index.php?skier=GRE982018661" TargetMode="External"/><Relationship Id="rId91" Type="http://schemas.openxmlformats.org/officeDocument/2006/relationships/hyperlink" Target="https://iwwfed-ea.org/classic/rl2025/eame/index.php?skier=FRA982023672" TargetMode="External"/><Relationship Id="rId96" Type="http://schemas.openxmlformats.org/officeDocument/2006/relationships/hyperlink" Target="https://www.iwwfed-ea.org/classic/25AUT006/" TargetMode="External"/><Relationship Id="rId111" Type="http://schemas.openxmlformats.org/officeDocument/2006/relationships/hyperlink" Target="https://www.iwwfed-ea.org/classic/25GBR012/" TargetMode="External"/><Relationship Id="rId132" Type="http://schemas.openxmlformats.org/officeDocument/2006/relationships/hyperlink" Target="https://ems.iwwf.sport/Competitions/Details?Id=f8341105-b6c2-40b7-b307-a313ea39560c" TargetMode="External"/><Relationship Id="rId1" Type="http://schemas.openxmlformats.org/officeDocument/2006/relationships/hyperlink" Target="https://www.iwwfed-ea.org/classic/25EURO03/" TargetMode="External"/><Relationship Id="rId6" Type="http://schemas.openxmlformats.org/officeDocument/2006/relationships/hyperlink" Target="https://www.iwwfed-ea.org/classic/25FIN004/" TargetMode="External"/><Relationship Id="rId15" Type="http://schemas.openxmlformats.org/officeDocument/2006/relationships/hyperlink" Target="https://iwwfed-ea.org/classic/rl2025/eame/index.php?skier=FRA292011415" TargetMode="External"/><Relationship Id="rId23" Type="http://schemas.openxmlformats.org/officeDocument/2006/relationships/hyperlink" Target="https://iwwfed-ea.org/classic/rl2025/eame/index.php?skier=DEN092022706" TargetMode="External"/><Relationship Id="rId28" Type="http://schemas.openxmlformats.org/officeDocument/2006/relationships/hyperlink" Target="https://iwwfed-ea.org/classic/rl2025/eame/index.php?skier=GER882022518" TargetMode="External"/><Relationship Id="rId36" Type="http://schemas.openxmlformats.org/officeDocument/2006/relationships/hyperlink" Target="https://www.iwwfed-ea.org/classic/25EURO06/" TargetMode="External"/><Relationship Id="rId49" Type="http://schemas.openxmlformats.org/officeDocument/2006/relationships/hyperlink" Target="https://iwwfed-ea.org/classic/rl2025/eame/index.php?skier=IWF100200014" TargetMode="External"/><Relationship Id="rId57" Type="http://schemas.openxmlformats.org/officeDocument/2006/relationships/hyperlink" Target="https://iwwfed-ea.org/classic/rl2025/eame/index.php?skier=UKR452022985" TargetMode="External"/><Relationship Id="rId106" Type="http://schemas.openxmlformats.org/officeDocument/2006/relationships/hyperlink" Target="https://www.iwwfed-ea.org/classic/25ITA015/" TargetMode="External"/><Relationship Id="rId114" Type="http://schemas.openxmlformats.org/officeDocument/2006/relationships/hyperlink" Target="https://www.iwwfed-ea.org/classic/25EURO06/" TargetMode="External"/><Relationship Id="rId119" Type="http://schemas.openxmlformats.org/officeDocument/2006/relationships/hyperlink" Target="https://ems.iwwf.sport/Competitions/Details?Id=6699b302-632c-4bea-9d11-b505f1696b8b" TargetMode="External"/><Relationship Id="rId127" Type="http://schemas.openxmlformats.org/officeDocument/2006/relationships/hyperlink" Target="https://ems.iwwf.sport/Competitions/Details?Id=6699b302-632c-4bea-9d11-b505f1696b8b" TargetMode="External"/><Relationship Id="rId10" Type="http://schemas.openxmlformats.org/officeDocument/2006/relationships/hyperlink" Target="https://www.iwwfed-ea.org/classic/25CAN005/" TargetMode="External"/><Relationship Id="rId31" Type="http://schemas.openxmlformats.org/officeDocument/2006/relationships/hyperlink" Target="https://iwwfed-ea.org/classic/rl2025/eame/index.php?skier=AUT762020388" TargetMode="External"/><Relationship Id="rId44" Type="http://schemas.openxmlformats.org/officeDocument/2006/relationships/hyperlink" Target="https://iwwfed-ea.org/classic/rl2025/eame/index.php?skier=GBR962024132" TargetMode="External"/><Relationship Id="rId52" Type="http://schemas.openxmlformats.org/officeDocument/2006/relationships/hyperlink" Target="https://www.iwwfed-ea.org/classic/25AUT006/" TargetMode="External"/><Relationship Id="rId60" Type="http://schemas.openxmlformats.org/officeDocument/2006/relationships/hyperlink" Target="https://www.iwwfed-ea.org/classic/25ITA004/" TargetMode="External"/><Relationship Id="rId65" Type="http://schemas.openxmlformats.org/officeDocument/2006/relationships/hyperlink" Target="https://iwwfed-ea.org/classic/rl2025/eame/index.php?skier=ITA422024247" TargetMode="External"/><Relationship Id="rId73" Type="http://schemas.openxmlformats.org/officeDocument/2006/relationships/hyperlink" Target="https://iwwfed-ea.org/classic/rl2025/eame/index.php?skier=IWF100200014" TargetMode="External"/><Relationship Id="rId78" Type="http://schemas.openxmlformats.org/officeDocument/2006/relationships/hyperlink" Target="https://iwwfed-ea.org/classic/rl2025/eame/index.php?skier=GRE982018661" TargetMode="External"/><Relationship Id="rId81" Type="http://schemas.openxmlformats.org/officeDocument/2006/relationships/hyperlink" Target="https://iwwfed-ea.org/classic/rl2025/eame/index.php?skier=FRA982023672" TargetMode="External"/><Relationship Id="rId86" Type="http://schemas.openxmlformats.org/officeDocument/2006/relationships/hyperlink" Target="https://iwwfed-ea.org/classic/rl2025/eame/index.php?skier=AUT982024229" TargetMode="External"/><Relationship Id="rId94" Type="http://schemas.openxmlformats.org/officeDocument/2006/relationships/hyperlink" Target="https://www.iwwfed-ea.org/classic/25AUT006/" TargetMode="External"/><Relationship Id="rId99" Type="http://schemas.openxmlformats.org/officeDocument/2006/relationships/hyperlink" Target="https://iwwfed-ea.org/classic/rl2025/eame/index.php?skier=AUT982024317" TargetMode="External"/><Relationship Id="rId101" Type="http://schemas.openxmlformats.org/officeDocument/2006/relationships/hyperlink" Target="https://iwwfed-ea.org/classic/rl2025/eame/index.php?skier=UKR982023755" TargetMode="External"/><Relationship Id="rId122" Type="http://schemas.openxmlformats.org/officeDocument/2006/relationships/hyperlink" Target="https://ems.iwwf.sport/Competitions/Details?Id=9ba15c3c-c348-4314-b552-9893d0dfa5d8" TargetMode="External"/><Relationship Id="rId130" Type="http://schemas.openxmlformats.org/officeDocument/2006/relationships/hyperlink" Target="https://ems.iwwf.sport/Competitions/Details?Id=9ba15c3c-c348-4314-b552-9893d0dfa5d8" TargetMode="External"/><Relationship Id="rId4" Type="http://schemas.openxmlformats.org/officeDocument/2006/relationships/hyperlink" Target="https://www.iwwfed-ea.org/classic/25ITA001/" TargetMode="External"/><Relationship Id="rId9" Type="http://schemas.openxmlformats.org/officeDocument/2006/relationships/hyperlink" Target="https://www.iwwfed-ea.org/classic/25AUT009/" TargetMode="External"/><Relationship Id="rId13" Type="http://schemas.openxmlformats.org/officeDocument/2006/relationships/hyperlink" Target="https://iwwfed-ea.org/classic/rl2025/eame/index.php?skier=DEN092022706" TargetMode="External"/><Relationship Id="rId18" Type="http://schemas.openxmlformats.org/officeDocument/2006/relationships/hyperlink" Target="https://iwwfed-ea.org/classic/rl2025/eame/index.php?skier=AUT612020393" TargetMode="External"/><Relationship Id="rId39" Type="http://schemas.openxmlformats.org/officeDocument/2006/relationships/hyperlink" Target="https://www.iwwfed-ea.org/classic/25EURO05/" TargetMode="External"/><Relationship Id="rId109" Type="http://schemas.openxmlformats.org/officeDocument/2006/relationships/hyperlink" Target="https://www.iwwfed-ea.org/classic/25AUT006/" TargetMode="External"/><Relationship Id="rId34" Type="http://schemas.openxmlformats.org/officeDocument/2006/relationships/hyperlink" Target="https://www.iwwfed-ea.org/classic/25AUT009/" TargetMode="External"/><Relationship Id="rId50" Type="http://schemas.openxmlformats.org/officeDocument/2006/relationships/hyperlink" Target="https://www.iwwfed-ea.org/classic/25EURO06/" TargetMode="External"/><Relationship Id="rId55" Type="http://schemas.openxmlformats.org/officeDocument/2006/relationships/hyperlink" Target="https://iwwfed-ea.org/classic/rl2025/eame/index.php?skier=FRA372023602" TargetMode="External"/><Relationship Id="rId76" Type="http://schemas.openxmlformats.org/officeDocument/2006/relationships/hyperlink" Target="https://iwwfed-ea.org/classic/rl2025/eame/index.php?skier=AUT982024229" TargetMode="External"/><Relationship Id="rId97" Type="http://schemas.openxmlformats.org/officeDocument/2006/relationships/hyperlink" Target="https://www.iwwfed-ea.org/classic/25GBR012/" TargetMode="External"/><Relationship Id="rId104" Type="http://schemas.openxmlformats.org/officeDocument/2006/relationships/hyperlink" Target="https://www.iwwfed-ea.org/classic/25AUT006/" TargetMode="External"/><Relationship Id="rId120" Type="http://schemas.openxmlformats.org/officeDocument/2006/relationships/hyperlink" Target="https://ems.iwwf.sport/RankingList/ScoringDetailsWaterSki?Id=29a5a2c3-512f-4058-8c95-f659e42af6ba&amp;RankingListLogId=9d322ae2-83fd-4970-ae1b-3e043c647ac1&amp;Event=14&amp;IdRankinglistPlacement=8e96a91b-6064-4641-8af6-f510e09efc44&amp;DisciplineId=7&amp;EventId=14&amp;SeasonId=10&amp;Month=5&amp;RLAgeCategoryId=&amp;Gender=2&amp;ConfederationId=&amp;FederationId=&amp;Lastname=&amp;Firstname=&amp;AthleteCode=&amp;RLConfederationId=1" TargetMode="External"/><Relationship Id="rId125" Type="http://schemas.openxmlformats.org/officeDocument/2006/relationships/hyperlink" Target="https://ems.iwwf.sport/Competitions/Details?Id=9ba15c3c-c348-4314-b552-9893d0dfa5d8" TargetMode="External"/><Relationship Id="rId7" Type="http://schemas.openxmlformats.org/officeDocument/2006/relationships/hyperlink" Target="http://www.iwsftournament.com/homologation/scorebooks/20250915100902Scorebook26S012CS.HTM" TargetMode="External"/><Relationship Id="rId71" Type="http://schemas.openxmlformats.org/officeDocument/2006/relationships/hyperlink" Target="https://iwwfed-ea.org/classic/rl2025/eame/index.php?skier=GRE982018487" TargetMode="External"/><Relationship Id="rId92" Type="http://schemas.openxmlformats.org/officeDocument/2006/relationships/hyperlink" Target="https://www.iwwfed-ea.org/classic/25ITA015/" TargetMode="External"/><Relationship Id="rId2" Type="http://schemas.openxmlformats.org/officeDocument/2006/relationships/hyperlink" Target="https://www.iwwfed-ea.org/classic/25EURO03/" TargetMode="External"/><Relationship Id="rId29" Type="http://schemas.openxmlformats.org/officeDocument/2006/relationships/hyperlink" Target="https://iwwfed-ea.org/classic/rl2025/eame/index.php?skier=AUT382023537" TargetMode="External"/><Relationship Id="rId24" Type="http://schemas.openxmlformats.org/officeDocument/2006/relationships/hyperlink" Target="https://iwwfed-ea.org/classic/rl2025/eame/index.php?skier=AUT142023448" TargetMode="External"/><Relationship Id="rId40" Type="http://schemas.openxmlformats.org/officeDocument/2006/relationships/hyperlink" Target="https://www.iwwfed-ea.org/classic/25ITA001/" TargetMode="External"/><Relationship Id="rId45" Type="http://schemas.openxmlformats.org/officeDocument/2006/relationships/hyperlink" Target="https://iwwfed-ea.org/classic/rl2025/eame/index.php?skier=AUT492023986" TargetMode="External"/><Relationship Id="rId66" Type="http://schemas.openxmlformats.org/officeDocument/2006/relationships/hyperlink" Target="https://www.iwwfed-ea.org/classic/25ITA004/" TargetMode="External"/><Relationship Id="rId87" Type="http://schemas.openxmlformats.org/officeDocument/2006/relationships/hyperlink" Target="https://iwwfed-ea.org/classic/rl2025/eame/index.php?skier=AUT982024234" TargetMode="External"/><Relationship Id="rId110" Type="http://schemas.openxmlformats.org/officeDocument/2006/relationships/hyperlink" Target="https://www.iwwfed-ea.org/classic/25AUT006/" TargetMode="External"/><Relationship Id="rId115" Type="http://schemas.openxmlformats.org/officeDocument/2006/relationships/hyperlink" Target="https://www.iwwfed-ea.org/classic/25AUT006/" TargetMode="External"/><Relationship Id="rId131" Type="http://schemas.openxmlformats.org/officeDocument/2006/relationships/hyperlink" Target="https://ems.iwwf.sport/RankingList/ScoringDetailsWaterSki?Id=ec3d84db-4109-4f3d-9038-d46a481b8a6d&amp;RankingListLogId=9d322ae2-83fd-4970-ae1b-3e043c647ac1&amp;Event=14&amp;IdRankinglistPlacement=ce509e5f-8a90-409e-8b4c-df76935050ab&amp;DisciplineId=7&amp;EventId=14&amp;SeasonId=10&amp;Month=5&amp;RLAgeCategoryId=&amp;Gender=2&amp;ConfederationId=&amp;FederationId=&amp;Lastname=&amp;Firstname=&amp;AthleteCode=&amp;RLConfederationId=1" TargetMode="External"/><Relationship Id="rId61" Type="http://schemas.openxmlformats.org/officeDocument/2006/relationships/hyperlink" Target="https://iwwfed-ea.org/classic/rl2025/eame/index.php?skier=GBR962024132" TargetMode="External"/><Relationship Id="rId82" Type="http://schemas.openxmlformats.org/officeDocument/2006/relationships/hyperlink" Target="https://iwwfed-ea.org/classic/rl2025/eame/index.php?skier=AUT982024317" TargetMode="External"/><Relationship Id="rId19" Type="http://schemas.openxmlformats.org/officeDocument/2006/relationships/hyperlink" Target="https://iwwfed-ea.org/classic/rl2025/eame/index.php?skier=FRA692015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4"/>
  <sheetViews>
    <sheetView view="pageLayout" topLeftCell="A95" zoomScaleNormal="112" workbookViewId="0">
      <selection activeCell="L158" sqref="L158"/>
    </sheetView>
  </sheetViews>
  <sheetFormatPr defaultRowHeight="15.75" x14ac:dyDescent="0.25"/>
  <cols>
    <col min="1" max="1" width="4.42578125" style="4" customWidth="1"/>
    <col min="2" max="2" width="21.5703125" style="4" customWidth="1"/>
    <col min="3" max="3" width="6.7109375" style="4" customWidth="1"/>
    <col min="4" max="4" width="6.140625" style="5" customWidth="1"/>
    <col min="5" max="5" width="6.7109375" style="5" customWidth="1"/>
    <col min="6" max="6" width="14.140625" style="4" customWidth="1"/>
    <col min="7" max="7" width="6.85546875" style="4" customWidth="1"/>
    <col min="8" max="8" width="10" style="4" customWidth="1"/>
    <col min="9" max="9" width="6.7109375" style="4" customWidth="1"/>
    <col min="10" max="10" width="10.7109375" style="36" customWidth="1"/>
  </cols>
  <sheetData>
    <row r="1" spans="1:10" x14ac:dyDescent="0.25">
      <c r="A1" s="816" t="s">
        <v>51</v>
      </c>
      <c r="B1" s="816"/>
      <c r="C1" s="816"/>
      <c r="D1" s="816"/>
      <c r="E1" s="816"/>
      <c r="F1" s="816"/>
      <c r="G1" s="816"/>
      <c r="H1" s="816"/>
      <c r="I1" s="816"/>
      <c r="J1" s="816"/>
    </row>
    <row r="2" spans="1:10" ht="15" customHeight="1" x14ac:dyDescent="0.25">
      <c r="A2" s="816" t="s">
        <v>376</v>
      </c>
      <c r="B2" s="816"/>
      <c r="C2" s="816"/>
      <c r="D2" s="816"/>
      <c r="E2" s="816"/>
      <c r="F2" s="816"/>
      <c r="G2" s="816"/>
      <c r="H2" s="816"/>
      <c r="I2" s="816"/>
      <c r="J2" s="816"/>
    </row>
    <row r="3" spans="1:10" x14ac:dyDescent="0.25">
      <c r="A3" s="816" t="s">
        <v>52</v>
      </c>
      <c r="B3" s="816"/>
      <c r="C3" s="816"/>
      <c r="D3" s="816"/>
      <c r="E3" s="816"/>
      <c r="F3" s="816"/>
      <c r="G3" s="816"/>
      <c r="H3" s="816"/>
      <c r="I3" s="816"/>
      <c r="J3" s="816"/>
    </row>
    <row r="4" spans="1:10" x14ac:dyDescent="0.25">
      <c r="A4" s="11"/>
      <c r="B4" s="11"/>
      <c r="C4" s="11"/>
      <c r="D4" s="12"/>
      <c r="E4" s="13" t="s">
        <v>53</v>
      </c>
      <c r="F4" s="11"/>
      <c r="G4" s="11"/>
      <c r="H4" s="11"/>
      <c r="I4" s="11"/>
      <c r="J4" s="14"/>
    </row>
    <row r="5" spans="1:10" ht="15" x14ac:dyDescent="0.25">
      <c r="A5" s="817" t="s">
        <v>54</v>
      </c>
      <c r="B5" s="818"/>
      <c r="C5" s="819" t="s">
        <v>0</v>
      </c>
      <c r="D5" s="820" t="s">
        <v>1</v>
      </c>
      <c r="E5" s="820" t="s">
        <v>50</v>
      </c>
      <c r="F5" s="821" t="s">
        <v>377</v>
      </c>
      <c r="G5" s="821"/>
      <c r="H5" s="821"/>
      <c r="I5" s="821"/>
      <c r="J5" s="821"/>
    </row>
    <row r="6" spans="1:10" ht="13.5" customHeight="1" x14ac:dyDescent="0.25">
      <c r="A6" s="822" t="s">
        <v>55</v>
      </c>
      <c r="B6" s="824" t="s">
        <v>56</v>
      </c>
      <c r="C6" s="819"/>
      <c r="D6" s="820"/>
      <c r="E6" s="820"/>
      <c r="F6" s="826" t="s">
        <v>2</v>
      </c>
      <c r="G6" s="826" t="s">
        <v>57</v>
      </c>
      <c r="H6" s="552" t="s">
        <v>3</v>
      </c>
      <c r="I6" s="827" t="s">
        <v>29</v>
      </c>
      <c r="J6" s="828" t="s">
        <v>58</v>
      </c>
    </row>
    <row r="7" spans="1:10" ht="13.5" customHeight="1" x14ac:dyDescent="0.25">
      <c r="A7" s="823"/>
      <c r="B7" s="825"/>
      <c r="C7" s="819"/>
      <c r="D7" s="820"/>
      <c r="E7" s="820"/>
      <c r="F7" s="826"/>
      <c r="G7" s="826"/>
      <c r="H7" s="552" t="s">
        <v>59</v>
      </c>
      <c r="I7" s="827"/>
      <c r="J7" s="828"/>
    </row>
    <row r="8" spans="1:10" ht="18.75" x14ac:dyDescent="0.3">
      <c r="A8" s="107">
        <v>1</v>
      </c>
      <c r="B8" s="109" t="s">
        <v>60</v>
      </c>
      <c r="C8" s="110">
        <v>1991</v>
      </c>
      <c r="D8" s="108" t="s">
        <v>5</v>
      </c>
      <c r="E8" s="108" t="s">
        <v>47</v>
      </c>
      <c r="F8" s="15" t="s">
        <v>61</v>
      </c>
      <c r="G8" s="16">
        <v>42.5</v>
      </c>
      <c r="H8" s="1">
        <f>(G8+12)*1000/58.5</f>
        <v>931.62393162393164</v>
      </c>
      <c r="I8" s="17">
        <v>1</v>
      </c>
      <c r="J8" s="18" t="s">
        <v>62</v>
      </c>
    </row>
    <row r="9" spans="1:10" ht="18.75" x14ac:dyDescent="0.3">
      <c r="A9" s="107">
        <v>2</v>
      </c>
      <c r="B9" s="109" t="s">
        <v>63</v>
      </c>
      <c r="C9" s="110">
        <v>1997</v>
      </c>
      <c r="D9" s="108" t="s">
        <v>5</v>
      </c>
      <c r="E9" s="108" t="s">
        <v>64</v>
      </c>
      <c r="F9" s="15" t="s">
        <v>65</v>
      </c>
      <c r="G9" s="16">
        <v>37</v>
      </c>
      <c r="H9" s="1">
        <f t="shared" ref="H9:H28" si="0">(G9+12)*1000/58.5</f>
        <v>837.60683760683764</v>
      </c>
      <c r="I9" s="9">
        <v>2</v>
      </c>
      <c r="J9" s="19" t="s">
        <v>66</v>
      </c>
    </row>
    <row r="10" spans="1:10" ht="18.75" x14ac:dyDescent="0.3">
      <c r="A10" s="107">
        <v>3</v>
      </c>
      <c r="B10" s="109" t="s">
        <v>67</v>
      </c>
      <c r="C10" s="110">
        <v>1989</v>
      </c>
      <c r="D10" s="108" t="s">
        <v>35</v>
      </c>
      <c r="E10" s="108" t="s">
        <v>64</v>
      </c>
      <c r="F10" s="15" t="s">
        <v>68</v>
      </c>
      <c r="G10" s="16">
        <v>37.5</v>
      </c>
      <c r="H10" s="1">
        <f t="shared" si="0"/>
        <v>846.15384615384619</v>
      </c>
      <c r="I10" s="10">
        <v>3</v>
      </c>
      <c r="J10" s="19" t="s">
        <v>66</v>
      </c>
    </row>
    <row r="11" spans="1:10" ht="18.75" x14ac:dyDescent="0.3">
      <c r="A11" s="107">
        <v>4</v>
      </c>
      <c r="B11" s="109" t="s">
        <v>69</v>
      </c>
      <c r="C11" s="110">
        <v>1999</v>
      </c>
      <c r="D11" s="108" t="s">
        <v>5</v>
      </c>
      <c r="E11" s="108" t="s">
        <v>44</v>
      </c>
      <c r="F11" s="15" t="s">
        <v>65</v>
      </c>
      <c r="G11" s="20">
        <v>37</v>
      </c>
      <c r="H11" s="1">
        <f t="shared" si="0"/>
        <v>837.60683760683764</v>
      </c>
      <c r="I11" s="556">
        <v>4</v>
      </c>
      <c r="J11" s="18" t="s">
        <v>70</v>
      </c>
    </row>
    <row r="12" spans="1:10" ht="19.5" customHeight="1" x14ac:dyDescent="0.3">
      <c r="A12" s="107">
        <v>5</v>
      </c>
      <c r="B12" s="105" t="s">
        <v>71</v>
      </c>
      <c r="C12" s="110">
        <v>1996</v>
      </c>
      <c r="D12" s="108" t="s">
        <v>5</v>
      </c>
      <c r="E12" s="108" t="s">
        <v>47</v>
      </c>
      <c r="F12" s="15" t="s">
        <v>72</v>
      </c>
      <c r="G12" s="20">
        <v>35</v>
      </c>
      <c r="H12" s="1">
        <f t="shared" si="0"/>
        <v>803.41880341880346</v>
      </c>
      <c r="I12" s="21">
        <v>5</v>
      </c>
      <c r="J12" s="18" t="s">
        <v>73</v>
      </c>
    </row>
    <row r="13" spans="1:10" ht="19.5" customHeight="1" x14ac:dyDescent="0.3">
      <c r="A13" s="107">
        <v>6</v>
      </c>
      <c r="B13" s="109" t="s">
        <v>74</v>
      </c>
      <c r="C13" s="110">
        <v>1982</v>
      </c>
      <c r="D13" s="108" t="s">
        <v>35</v>
      </c>
      <c r="E13" s="108" t="s">
        <v>75</v>
      </c>
      <c r="F13" s="15" t="s">
        <v>72</v>
      </c>
      <c r="G13" s="20">
        <v>35</v>
      </c>
      <c r="H13" s="1">
        <f t="shared" si="0"/>
        <v>803.41880341880346</v>
      </c>
      <c r="I13" s="22">
        <v>6</v>
      </c>
      <c r="J13" s="18" t="s">
        <v>76</v>
      </c>
    </row>
    <row r="14" spans="1:10" ht="19.5" customHeight="1" x14ac:dyDescent="0.3">
      <c r="A14" s="107">
        <v>7</v>
      </c>
      <c r="B14" s="109" t="s">
        <v>77</v>
      </c>
      <c r="C14" s="110">
        <v>1995</v>
      </c>
      <c r="D14" s="108" t="s">
        <v>5</v>
      </c>
      <c r="E14" s="108" t="s">
        <v>43</v>
      </c>
      <c r="F14" s="15" t="s">
        <v>72</v>
      </c>
      <c r="G14" s="20">
        <v>35</v>
      </c>
      <c r="H14" s="1">
        <f t="shared" si="0"/>
        <v>803.41880341880346</v>
      </c>
      <c r="I14" s="22">
        <v>7</v>
      </c>
      <c r="J14" s="18" t="s">
        <v>78</v>
      </c>
    </row>
    <row r="15" spans="1:10" ht="25.5" customHeight="1" x14ac:dyDescent="0.3">
      <c r="A15" s="107">
        <v>8</v>
      </c>
      <c r="B15" s="105" t="s">
        <v>79</v>
      </c>
      <c r="C15" s="110">
        <v>1994</v>
      </c>
      <c r="D15" s="108" t="s">
        <v>5</v>
      </c>
      <c r="E15" s="108" t="s">
        <v>43</v>
      </c>
      <c r="F15" s="15" t="s">
        <v>72</v>
      </c>
      <c r="G15" s="20">
        <v>35</v>
      </c>
      <c r="H15" s="1">
        <f t="shared" si="0"/>
        <v>803.41880341880346</v>
      </c>
      <c r="I15" s="22">
        <v>8</v>
      </c>
      <c r="J15" s="18" t="s">
        <v>80</v>
      </c>
    </row>
    <row r="16" spans="1:10" ht="18.75" x14ac:dyDescent="0.3">
      <c r="A16" s="107">
        <v>9</v>
      </c>
      <c r="B16" s="109" t="s">
        <v>81</v>
      </c>
      <c r="C16" s="110">
        <v>1999</v>
      </c>
      <c r="D16" s="108" t="s">
        <v>5</v>
      </c>
      <c r="E16" s="108" t="s">
        <v>47</v>
      </c>
      <c r="F16" s="15" t="s">
        <v>82</v>
      </c>
      <c r="G16" s="20">
        <v>34</v>
      </c>
      <c r="H16" s="1">
        <f t="shared" si="0"/>
        <v>786.32478632478637</v>
      </c>
      <c r="I16" s="22">
        <v>9</v>
      </c>
      <c r="J16" s="18" t="s">
        <v>83</v>
      </c>
    </row>
    <row r="17" spans="1:10" ht="18.75" x14ac:dyDescent="0.3">
      <c r="A17" s="107">
        <v>10</v>
      </c>
      <c r="B17" s="109" t="s">
        <v>84</v>
      </c>
      <c r="C17" s="110">
        <v>1987</v>
      </c>
      <c r="D17" s="108" t="s">
        <v>35</v>
      </c>
      <c r="E17" s="108" t="s">
        <v>47</v>
      </c>
      <c r="F17" s="15" t="s">
        <v>82</v>
      </c>
      <c r="G17" s="20">
        <v>34</v>
      </c>
      <c r="H17" s="1">
        <f t="shared" si="0"/>
        <v>786.32478632478637</v>
      </c>
      <c r="I17" s="22">
        <v>10</v>
      </c>
      <c r="J17" s="18" t="s">
        <v>85</v>
      </c>
    </row>
    <row r="18" spans="1:10" ht="18.75" x14ac:dyDescent="0.3">
      <c r="A18" s="107">
        <v>11</v>
      </c>
      <c r="B18" s="109" t="s">
        <v>86</v>
      </c>
      <c r="C18" s="110">
        <v>1988</v>
      </c>
      <c r="D18" s="108" t="s">
        <v>35</v>
      </c>
      <c r="E18" s="108" t="s">
        <v>87</v>
      </c>
      <c r="F18" s="15" t="s">
        <v>72</v>
      </c>
      <c r="G18" s="20">
        <v>34</v>
      </c>
      <c r="H18" s="1">
        <f t="shared" si="0"/>
        <v>786.32478632478637</v>
      </c>
      <c r="I18" s="22">
        <v>11</v>
      </c>
      <c r="J18" s="18" t="s">
        <v>88</v>
      </c>
    </row>
    <row r="19" spans="1:10" ht="15" customHeight="1" x14ac:dyDescent="0.3">
      <c r="A19" s="107">
        <v>12</v>
      </c>
      <c r="B19" s="643" t="s">
        <v>89</v>
      </c>
      <c r="C19" s="110">
        <v>1990</v>
      </c>
      <c r="D19" s="108" t="s">
        <v>5</v>
      </c>
      <c r="E19" s="108" t="s">
        <v>90</v>
      </c>
      <c r="F19" s="15" t="s">
        <v>82</v>
      </c>
      <c r="G19" s="20">
        <v>34</v>
      </c>
      <c r="H19" s="1">
        <f t="shared" si="0"/>
        <v>786.32478632478637</v>
      </c>
      <c r="I19" s="22">
        <v>12</v>
      </c>
      <c r="J19" s="18" t="s">
        <v>91</v>
      </c>
    </row>
    <row r="20" spans="1:10" ht="18.75" x14ac:dyDescent="0.3">
      <c r="A20" s="107">
        <v>13</v>
      </c>
      <c r="B20" s="109" t="s">
        <v>92</v>
      </c>
      <c r="C20" s="110">
        <v>1995</v>
      </c>
      <c r="D20" s="108" t="s">
        <v>5</v>
      </c>
      <c r="E20" s="108" t="s">
        <v>44</v>
      </c>
      <c r="F20" s="15" t="s">
        <v>82</v>
      </c>
      <c r="G20" s="16">
        <v>34</v>
      </c>
      <c r="H20" s="1">
        <f t="shared" si="0"/>
        <v>786.32478632478637</v>
      </c>
      <c r="I20" s="22">
        <v>13</v>
      </c>
      <c r="J20" s="23" t="s">
        <v>93</v>
      </c>
    </row>
    <row r="21" spans="1:10" ht="18.75" customHeight="1" x14ac:dyDescent="0.3">
      <c r="A21" s="107">
        <v>14</v>
      </c>
      <c r="B21" s="109" t="s">
        <v>39</v>
      </c>
      <c r="C21" s="110">
        <v>1998</v>
      </c>
      <c r="D21" s="108" t="s">
        <v>5</v>
      </c>
      <c r="E21" s="108" t="s">
        <v>48</v>
      </c>
      <c r="F21" s="15" t="s">
        <v>94</v>
      </c>
      <c r="G21" s="16">
        <v>33</v>
      </c>
      <c r="H21" s="1">
        <f t="shared" si="0"/>
        <v>769.23076923076928</v>
      </c>
      <c r="I21" s="22">
        <v>14</v>
      </c>
      <c r="J21" s="24" t="s">
        <v>83</v>
      </c>
    </row>
    <row r="22" spans="1:10" ht="18.75" customHeight="1" x14ac:dyDescent="0.3">
      <c r="A22" s="107">
        <v>15</v>
      </c>
      <c r="B22" s="109" t="s">
        <v>267</v>
      </c>
      <c r="C22" s="110" t="s">
        <v>99</v>
      </c>
      <c r="D22" s="112" t="s">
        <v>5</v>
      </c>
      <c r="E22" s="642" t="s">
        <v>45</v>
      </c>
      <c r="F22" s="15" t="s">
        <v>94</v>
      </c>
      <c r="G22" s="16">
        <v>33</v>
      </c>
      <c r="H22" s="1">
        <f t="shared" si="0"/>
        <v>769.23076923076928</v>
      </c>
      <c r="I22" s="22">
        <v>15</v>
      </c>
      <c r="J22" s="631" t="s">
        <v>406</v>
      </c>
    </row>
    <row r="23" spans="1:10" ht="18.75" x14ac:dyDescent="0.3">
      <c r="A23" s="107">
        <v>16</v>
      </c>
      <c r="B23" s="98" t="s">
        <v>95</v>
      </c>
      <c r="C23" s="110">
        <v>2002</v>
      </c>
      <c r="D23" s="110" t="s">
        <v>5</v>
      </c>
      <c r="E23" s="111" t="s">
        <v>42</v>
      </c>
      <c r="F23" s="26" t="s">
        <v>96</v>
      </c>
      <c r="G23" s="16">
        <v>31</v>
      </c>
      <c r="H23" s="1">
        <f t="shared" si="0"/>
        <v>735.04273504273499</v>
      </c>
      <c r="I23" s="28"/>
      <c r="J23" s="29" t="s">
        <v>97</v>
      </c>
    </row>
    <row r="24" spans="1:10" ht="18.75" x14ac:dyDescent="0.3">
      <c r="A24" s="107">
        <v>17</v>
      </c>
      <c r="B24" s="98" t="s">
        <v>98</v>
      </c>
      <c r="C24" s="110" t="s">
        <v>99</v>
      </c>
      <c r="D24" s="112" t="s">
        <v>5</v>
      </c>
      <c r="E24" s="111" t="s">
        <v>42</v>
      </c>
      <c r="F24" s="26" t="s">
        <v>100</v>
      </c>
      <c r="G24" s="16">
        <v>28.5</v>
      </c>
      <c r="H24" s="1">
        <f t="shared" si="0"/>
        <v>692.30769230769226</v>
      </c>
      <c r="I24" s="28"/>
      <c r="J24" s="30" t="s">
        <v>101</v>
      </c>
    </row>
    <row r="25" spans="1:10" ht="18.75" x14ac:dyDescent="0.3">
      <c r="A25" s="107">
        <v>18</v>
      </c>
      <c r="B25" s="113" t="s">
        <v>102</v>
      </c>
      <c r="C25" s="110" t="s">
        <v>99</v>
      </c>
      <c r="D25" s="112" t="s">
        <v>5</v>
      </c>
      <c r="E25" s="111" t="s">
        <v>42</v>
      </c>
      <c r="F25" s="26" t="s">
        <v>103</v>
      </c>
      <c r="G25" s="16">
        <v>26</v>
      </c>
      <c r="H25" s="1">
        <f t="shared" si="0"/>
        <v>649.57264957264954</v>
      </c>
      <c r="I25" s="28"/>
      <c r="J25" s="29" t="s">
        <v>104</v>
      </c>
    </row>
    <row r="26" spans="1:10" ht="18.75" x14ac:dyDescent="0.3">
      <c r="A26" s="107">
        <v>19</v>
      </c>
      <c r="B26" s="98" t="s">
        <v>16</v>
      </c>
      <c r="C26" s="110">
        <v>2010</v>
      </c>
      <c r="D26" s="110" t="s">
        <v>9</v>
      </c>
      <c r="E26" s="111" t="s">
        <v>42</v>
      </c>
      <c r="F26" s="26" t="s">
        <v>103</v>
      </c>
      <c r="G26" s="16">
        <v>26</v>
      </c>
      <c r="H26" s="1">
        <f t="shared" si="0"/>
        <v>649.57264957264954</v>
      </c>
      <c r="I26" s="28"/>
      <c r="J26" s="30" t="s">
        <v>105</v>
      </c>
    </row>
    <row r="27" spans="1:10" ht="18.75" x14ac:dyDescent="0.3">
      <c r="A27" s="107">
        <v>20</v>
      </c>
      <c r="B27" s="98" t="s">
        <v>13</v>
      </c>
      <c r="C27" s="110">
        <v>2006</v>
      </c>
      <c r="D27" s="110" t="s">
        <v>7</v>
      </c>
      <c r="E27" s="111" t="s">
        <v>42</v>
      </c>
      <c r="F27" s="26" t="s">
        <v>103</v>
      </c>
      <c r="G27" s="16">
        <v>26</v>
      </c>
      <c r="H27" s="1">
        <f t="shared" si="0"/>
        <v>649.57264957264954</v>
      </c>
      <c r="I27" s="31"/>
      <c r="J27" s="30" t="s">
        <v>106</v>
      </c>
    </row>
    <row r="28" spans="1:10" ht="18.75" x14ac:dyDescent="0.3">
      <c r="A28" s="107">
        <v>21</v>
      </c>
      <c r="B28" s="98" t="s">
        <v>8</v>
      </c>
      <c r="C28" s="110">
        <v>2010</v>
      </c>
      <c r="D28" s="110" t="s">
        <v>9</v>
      </c>
      <c r="E28" s="111" t="s">
        <v>42</v>
      </c>
      <c r="F28" s="26" t="s">
        <v>107</v>
      </c>
      <c r="G28" s="16">
        <v>25.5</v>
      </c>
      <c r="H28" s="1">
        <f t="shared" si="0"/>
        <v>641.02564102564099</v>
      </c>
      <c r="I28" s="551"/>
      <c r="J28" s="30" t="s">
        <v>108</v>
      </c>
    </row>
    <row r="29" spans="1:10" ht="18.75" x14ac:dyDescent="0.3">
      <c r="A29" s="107">
        <v>22</v>
      </c>
      <c r="B29" s="98" t="s">
        <v>14</v>
      </c>
      <c r="C29" s="110">
        <v>2009</v>
      </c>
      <c r="D29" s="110" t="s">
        <v>9</v>
      </c>
      <c r="E29" s="111" t="s">
        <v>42</v>
      </c>
      <c r="F29" s="26" t="s">
        <v>109</v>
      </c>
      <c r="G29" s="16">
        <v>21</v>
      </c>
      <c r="H29" s="1">
        <f>(G29+12)*1000/58.5</f>
        <v>564.10256410256409</v>
      </c>
      <c r="I29" s="551"/>
      <c r="J29" s="29" t="s">
        <v>104</v>
      </c>
    </row>
    <row r="30" spans="1:10" ht="18.75" x14ac:dyDescent="0.3">
      <c r="A30" s="107">
        <v>23</v>
      </c>
      <c r="B30" s="98" t="s">
        <v>17</v>
      </c>
      <c r="C30" s="98">
        <v>2008</v>
      </c>
      <c r="D30" s="112" t="s">
        <v>7</v>
      </c>
      <c r="E30" s="111" t="s">
        <v>42</v>
      </c>
      <c r="F30" s="26" t="s">
        <v>167</v>
      </c>
      <c r="G30" s="16">
        <v>21</v>
      </c>
      <c r="H30" s="1">
        <f>(G30+12)*1000/58.5</f>
        <v>564.10256410256409</v>
      </c>
      <c r="I30" s="551"/>
      <c r="J30" s="30" t="s">
        <v>106</v>
      </c>
    </row>
    <row r="31" spans="1:10" x14ac:dyDescent="0.25">
      <c r="A31" s="11"/>
      <c r="B31" s="11"/>
      <c r="C31" s="11"/>
      <c r="D31" s="12"/>
      <c r="E31" s="12"/>
      <c r="F31" s="11"/>
      <c r="G31" s="11"/>
      <c r="H31" s="11"/>
      <c r="I31" s="11"/>
      <c r="J31" s="14"/>
    </row>
    <row r="32" spans="1:10" x14ac:dyDescent="0.25">
      <c r="A32" s="11"/>
      <c r="B32" s="11"/>
      <c r="C32" s="11"/>
      <c r="D32" s="12"/>
      <c r="E32" s="12"/>
      <c r="F32" s="11"/>
      <c r="G32" s="11"/>
      <c r="H32" s="11"/>
      <c r="I32" s="11"/>
      <c r="J32" s="14"/>
    </row>
    <row r="33" spans="1:10" ht="15.75" customHeight="1" x14ac:dyDescent="0.25">
      <c r="A33" s="47" t="s">
        <v>110</v>
      </c>
      <c r="B33" s="11" t="s">
        <v>111</v>
      </c>
      <c r="C33" s="40"/>
      <c r="D33" s="67"/>
      <c r="E33" s="41"/>
      <c r="F33" s="68"/>
      <c r="G33" s="68"/>
      <c r="H33" s="42"/>
      <c r="I33" s="69"/>
      <c r="J33" s="70"/>
    </row>
    <row r="34" spans="1:10" ht="15.75" customHeight="1" x14ac:dyDescent="0.25">
      <c r="A34" s="47" t="s">
        <v>110</v>
      </c>
      <c r="B34" s="829" t="s">
        <v>112</v>
      </c>
      <c r="C34" s="829"/>
      <c r="D34" s="829"/>
      <c r="E34" s="829"/>
      <c r="F34" s="829"/>
      <c r="G34" s="829"/>
      <c r="H34" s="829"/>
      <c r="I34" s="829"/>
      <c r="J34" s="829"/>
    </row>
    <row r="35" spans="1:10" ht="15.75" customHeight="1" x14ac:dyDescent="0.25">
      <c r="A35" s="39"/>
      <c r="B35" s="830"/>
      <c r="C35" s="830"/>
      <c r="D35" s="830"/>
      <c r="E35" s="830"/>
      <c r="F35" s="830"/>
      <c r="G35" s="830"/>
      <c r="H35" s="830"/>
      <c r="I35" s="830"/>
      <c r="J35" s="830"/>
    </row>
    <row r="36" spans="1:10" x14ac:dyDescent="0.25">
      <c r="A36" s="39"/>
      <c r="B36" s="11"/>
      <c r="C36" s="11"/>
      <c r="D36" s="12"/>
      <c r="E36" s="12"/>
      <c r="F36" s="11"/>
      <c r="G36" s="11"/>
      <c r="H36" s="11"/>
      <c r="I36" s="11"/>
      <c r="J36" s="14"/>
    </row>
    <row r="37" spans="1:10" x14ac:dyDescent="0.25">
      <c r="A37" s="39"/>
      <c r="B37" s="667"/>
      <c r="C37" s="40"/>
      <c r="D37" s="40"/>
      <c r="E37" s="41"/>
      <c r="F37" s="68"/>
      <c r="G37" s="68"/>
      <c r="H37" s="668"/>
      <c r="I37" s="670"/>
      <c r="J37" s="70"/>
    </row>
    <row r="38" spans="1:10" x14ac:dyDescent="0.25">
      <c r="A38" s="39"/>
      <c r="B38" s="667"/>
      <c r="C38" s="40"/>
      <c r="D38" s="40"/>
      <c r="E38" s="41"/>
      <c r="F38" s="68"/>
      <c r="G38" s="68"/>
      <c r="H38" s="668"/>
      <c r="I38" s="669"/>
      <c r="J38" s="70"/>
    </row>
    <row r="39" spans="1:10" x14ac:dyDescent="0.25">
      <c r="A39" s="39"/>
      <c r="B39" s="219"/>
      <c r="C39" s="40"/>
      <c r="D39" s="40"/>
      <c r="E39" s="41"/>
      <c r="F39" s="671"/>
      <c r="G39" s="671"/>
      <c r="H39" s="42"/>
      <c r="I39" s="669"/>
      <c r="J39" s="70"/>
    </row>
    <row r="40" spans="1:10" x14ac:dyDescent="0.25">
      <c r="A40" s="39"/>
      <c r="B40" s="219"/>
      <c r="C40" s="40"/>
      <c r="D40" s="40"/>
      <c r="E40" s="41"/>
      <c r="F40" s="671"/>
      <c r="G40" s="671"/>
      <c r="H40" s="42"/>
      <c r="I40" s="669"/>
      <c r="J40" s="70"/>
    </row>
    <row r="41" spans="1:10" x14ac:dyDescent="0.25">
      <c r="A41" s="39"/>
      <c r="B41" s="219"/>
      <c r="C41" s="40"/>
      <c r="D41" s="40"/>
      <c r="E41" s="41"/>
      <c r="F41" s="671"/>
      <c r="G41" s="671"/>
      <c r="H41" s="42"/>
      <c r="I41" s="669"/>
      <c r="J41" s="70"/>
    </row>
    <row r="42" spans="1:10" x14ac:dyDescent="0.25">
      <c r="A42" s="39"/>
      <c r="B42" s="219"/>
      <c r="C42" s="40"/>
      <c r="D42" s="40"/>
      <c r="E42" s="41"/>
      <c r="F42" s="671"/>
      <c r="G42" s="671"/>
      <c r="H42" s="42"/>
      <c r="I42" s="669"/>
      <c r="J42" s="70"/>
    </row>
    <row r="43" spans="1:10" x14ac:dyDescent="0.25">
      <c r="A43" s="39"/>
      <c r="B43" s="219"/>
      <c r="C43" s="40"/>
      <c r="D43" s="40"/>
      <c r="E43" s="41"/>
      <c r="F43" s="671"/>
      <c r="G43" s="671"/>
      <c r="H43" s="42"/>
      <c r="I43" s="669"/>
      <c r="J43" s="70"/>
    </row>
    <row r="44" spans="1:10" x14ac:dyDescent="0.25">
      <c r="A44" s="39"/>
      <c r="B44" s="219"/>
      <c r="C44" s="40"/>
      <c r="D44" s="40"/>
      <c r="E44" s="41"/>
      <c r="F44" s="671"/>
      <c r="G44" s="671"/>
      <c r="H44" s="42"/>
      <c r="I44" s="669"/>
      <c r="J44" s="70"/>
    </row>
    <row r="45" spans="1:10" x14ac:dyDescent="0.25">
      <c r="A45" s="39"/>
      <c r="B45" s="219"/>
      <c r="C45" s="40"/>
      <c r="D45" s="40"/>
      <c r="E45" s="41"/>
      <c r="F45" s="671"/>
      <c r="G45" s="671"/>
      <c r="H45" s="42"/>
      <c r="I45" s="669"/>
      <c r="J45" s="70"/>
    </row>
    <row r="46" spans="1:10" x14ac:dyDescent="0.25">
      <c r="A46" s="39"/>
      <c r="B46" s="219"/>
      <c r="C46" s="40"/>
      <c r="D46" s="40"/>
      <c r="E46" s="41"/>
      <c r="F46" s="671"/>
      <c r="G46" s="671"/>
      <c r="H46" s="42"/>
      <c r="I46" s="669"/>
      <c r="J46" s="70"/>
    </row>
    <row r="47" spans="1:10" x14ac:dyDescent="0.25">
      <c r="A47" s="39"/>
      <c r="B47" s="667"/>
      <c r="C47" s="40"/>
      <c r="D47" s="40"/>
      <c r="E47" s="41"/>
      <c r="F47" s="68"/>
      <c r="G47" s="68"/>
      <c r="H47" s="42"/>
      <c r="I47" s="669"/>
      <c r="J47" s="70"/>
    </row>
    <row r="48" spans="1:10" x14ac:dyDescent="0.25">
      <c r="A48" s="39"/>
      <c r="B48" s="667"/>
      <c r="C48" s="40"/>
      <c r="D48" s="40"/>
      <c r="E48" s="41"/>
      <c r="F48" s="68"/>
      <c r="G48" s="68"/>
      <c r="H48" s="668"/>
      <c r="I48" s="669"/>
      <c r="J48" s="70"/>
    </row>
    <row r="49" spans="1:10" x14ac:dyDescent="0.25">
      <c r="A49" s="39"/>
      <c r="B49" s="667"/>
      <c r="C49" s="40"/>
      <c r="D49" s="40"/>
      <c r="E49" s="41"/>
      <c r="F49" s="68"/>
      <c r="G49" s="68"/>
      <c r="H49" s="668"/>
      <c r="I49" s="669"/>
      <c r="J49" s="70"/>
    </row>
    <row r="50" spans="1:10" ht="21.75" customHeight="1" x14ac:dyDescent="0.25">
      <c r="A50" s="816" t="s">
        <v>51</v>
      </c>
      <c r="B50" s="816"/>
      <c r="C50" s="816"/>
      <c r="D50" s="816"/>
      <c r="E50" s="816"/>
      <c r="F50" s="816"/>
      <c r="G50" s="816"/>
      <c r="H50" s="816"/>
      <c r="I50" s="816"/>
      <c r="J50" s="816"/>
    </row>
    <row r="51" spans="1:10" ht="21.75" customHeight="1" x14ac:dyDescent="0.25">
      <c r="A51" s="816" t="s">
        <v>376</v>
      </c>
      <c r="B51" s="816"/>
      <c r="C51" s="816"/>
      <c r="D51" s="816"/>
      <c r="E51" s="816"/>
      <c r="F51" s="816"/>
      <c r="G51" s="816"/>
      <c r="H51" s="816"/>
      <c r="I51" s="816"/>
      <c r="J51" s="816"/>
    </row>
    <row r="52" spans="1:10" ht="12.75" customHeight="1" x14ac:dyDescent="0.25">
      <c r="A52" s="816" t="s">
        <v>52</v>
      </c>
      <c r="B52" s="816"/>
      <c r="C52" s="816"/>
      <c r="D52" s="816"/>
      <c r="E52" s="816"/>
      <c r="F52" s="816"/>
      <c r="G52" s="816"/>
      <c r="H52" s="816"/>
      <c r="I52" s="816"/>
      <c r="J52" s="816"/>
    </row>
    <row r="53" spans="1:10" ht="16.5" customHeight="1" x14ac:dyDescent="0.25">
      <c r="A53" s="11"/>
      <c r="B53" s="11"/>
      <c r="C53" s="11"/>
      <c r="D53" s="12"/>
      <c r="E53" s="789" t="s">
        <v>113</v>
      </c>
      <c r="F53" s="115"/>
      <c r="G53" s="11"/>
      <c r="H53" s="11"/>
      <c r="I53" s="11"/>
      <c r="J53" s="14"/>
    </row>
    <row r="54" spans="1:10" ht="15.75" customHeight="1" x14ac:dyDescent="0.25">
      <c r="A54" s="817" t="s">
        <v>114</v>
      </c>
      <c r="B54" s="818"/>
      <c r="C54" s="819" t="s">
        <v>0</v>
      </c>
      <c r="D54" s="820" t="s">
        <v>1</v>
      </c>
      <c r="E54" s="820" t="s">
        <v>50</v>
      </c>
      <c r="F54" s="821" t="s">
        <v>377</v>
      </c>
      <c r="G54" s="821"/>
      <c r="H54" s="821"/>
      <c r="I54" s="821"/>
      <c r="J54" s="821"/>
    </row>
    <row r="55" spans="1:10" ht="15.75" customHeight="1" x14ac:dyDescent="0.25">
      <c r="A55" s="831" t="s">
        <v>55</v>
      </c>
      <c r="B55" s="824" t="s">
        <v>56</v>
      </c>
      <c r="C55" s="819"/>
      <c r="D55" s="820"/>
      <c r="E55" s="820"/>
      <c r="F55" s="826" t="s">
        <v>2</v>
      </c>
      <c r="G55" s="826" t="s">
        <v>57</v>
      </c>
      <c r="H55" s="552" t="s">
        <v>3</v>
      </c>
      <c r="I55" s="827" t="s">
        <v>29</v>
      </c>
      <c r="J55" s="828" t="s">
        <v>58</v>
      </c>
    </row>
    <row r="56" spans="1:10" ht="15.75" customHeight="1" x14ac:dyDescent="0.25">
      <c r="A56" s="832"/>
      <c r="B56" s="825"/>
      <c r="C56" s="819"/>
      <c r="D56" s="820"/>
      <c r="E56" s="820"/>
      <c r="F56" s="826"/>
      <c r="G56" s="826"/>
      <c r="H56" s="552" t="s">
        <v>59</v>
      </c>
      <c r="I56" s="827"/>
      <c r="J56" s="828"/>
    </row>
    <row r="57" spans="1:10" ht="21.75" customHeight="1" x14ac:dyDescent="0.3">
      <c r="A57" s="28">
        <v>1</v>
      </c>
      <c r="B57" s="98" t="s">
        <v>115</v>
      </c>
      <c r="C57" s="557" t="s">
        <v>116</v>
      </c>
      <c r="D57" s="64" t="s">
        <v>7</v>
      </c>
      <c r="E57" s="93" t="s">
        <v>87</v>
      </c>
      <c r="F57" s="646" t="s">
        <v>117</v>
      </c>
      <c r="G57" s="95">
        <v>32</v>
      </c>
      <c r="H57" s="43">
        <f>(G57+12)*1000/58.5</f>
        <v>752.13675213675219</v>
      </c>
      <c r="I57" s="641" t="s">
        <v>405</v>
      </c>
      <c r="J57" s="102" t="s">
        <v>70</v>
      </c>
    </row>
    <row r="58" spans="1:10" ht="21.75" customHeight="1" x14ac:dyDescent="0.3">
      <c r="A58" s="28">
        <v>2</v>
      </c>
      <c r="B58" s="98" t="s">
        <v>118</v>
      </c>
      <c r="C58" s="557" t="s">
        <v>119</v>
      </c>
      <c r="D58" s="557" t="s">
        <v>120</v>
      </c>
      <c r="E58" s="93" t="s">
        <v>47</v>
      </c>
      <c r="F58" s="646" t="s">
        <v>117</v>
      </c>
      <c r="G58" s="96">
        <v>32</v>
      </c>
      <c r="H58" s="43">
        <f t="shared" ref="H58:H73" si="1">(G58+12)*1000/58.5</f>
        <v>752.13675213675219</v>
      </c>
      <c r="I58" s="641" t="s">
        <v>405</v>
      </c>
      <c r="J58" s="102" t="s">
        <v>121</v>
      </c>
    </row>
    <row r="59" spans="1:10" ht="18.75" x14ac:dyDescent="0.3">
      <c r="A59" s="28">
        <v>3</v>
      </c>
      <c r="B59" s="98" t="s">
        <v>122</v>
      </c>
      <c r="C59" s="557" t="s">
        <v>123</v>
      </c>
      <c r="D59" s="557" t="s">
        <v>7</v>
      </c>
      <c r="E59" s="93" t="s">
        <v>124</v>
      </c>
      <c r="F59" s="646" t="s">
        <v>117</v>
      </c>
      <c r="G59" s="96">
        <v>32</v>
      </c>
      <c r="H59" s="43">
        <f t="shared" si="1"/>
        <v>752.13675213675219</v>
      </c>
      <c r="I59" s="10">
        <v>3</v>
      </c>
      <c r="J59" s="102" t="s">
        <v>125</v>
      </c>
    </row>
    <row r="60" spans="1:10" ht="18.75" x14ac:dyDescent="0.3">
      <c r="A60" s="28">
        <v>4</v>
      </c>
      <c r="B60" s="98" t="s">
        <v>126</v>
      </c>
      <c r="C60" s="557" t="s">
        <v>127</v>
      </c>
      <c r="D60" s="557" t="s">
        <v>7</v>
      </c>
      <c r="E60" s="93" t="s">
        <v>64</v>
      </c>
      <c r="F60" s="646" t="s">
        <v>117</v>
      </c>
      <c r="G60" s="95">
        <v>32</v>
      </c>
      <c r="H60" s="43">
        <f t="shared" si="1"/>
        <v>752.13675213675219</v>
      </c>
      <c r="I60" s="8">
        <v>4</v>
      </c>
      <c r="J60" s="102" t="s">
        <v>83</v>
      </c>
    </row>
    <row r="61" spans="1:10" ht="18.75" x14ac:dyDescent="0.3">
      <c r="A61" s="28">
        <v>5</v>
      </c>
      <c r="B61" s="98" t="s">
        <v>128</v>
      </c>
      <c r="C61" s="557" t="s">
        <v>123</v>
      </c>
      <c r="D61" s="557" t="s">
        <v>7</v>
      </c>
      <c r="E61" s="93" t="s">
        <v>45</v>
      </c>
      <c r="F61" s="646" t="s">
        <v>129</v>
      </c>
      <c r="G61" s="95">
        <v>30</v>
      </c>
      <c r="H61" s="43">
        <f t="shared" si="1"/>
        <v>717.9487179487179</v>
      </c>
      <c r="I61" s="6">
        <v>5</v>
      </c>
      <c r="J61" s="102" t="s">
        <v>130</v>
      </c>
    </row>
    <row r="62" spans="1:10" ht="18.75" x14ac:dyDescent="0.3">
      <c r="A62" s="28">
        <v>6</v>
      </c>
      <c r="B62" s="98" t="s">
        <v>131</v>
      </c>
      <c r="C62" s="557" t="s">
        <v>116</v>
      </c>
      <c r="D62" s="64" t="s">
        <v>7</v>
      </c>
      <c r="E62" s="93" t="s">
        <v>75</v>
      </c>
      <c r="F62" s="646" t="s">
        <v>132</v>
      </c>
      <c r="G62" s="95">
        <v>29</v>
      </c>
      <c r="H62" s="43">
        <f t="shared" si="1"/>
        <v>700.85470085470081</v>
      </c>
      <c r="I62" s="7">
        <v>6</v>
      </c>
      <c r="J62" s="102" t="s">
        <v>133</v>
      </c>
    </row>
    <row r="63" spans="1:10" ht="18.75" x14ac:dyDescent="0.3">
      <c r="A63" s="28">
        <v>7</v>
      </c>
      <c r="B63" s="98" t="s">
        <v>134</v>
      </c>
      <c r="C63" s="557" t="s">
        <v>123</v>
      </c>
      <c r="D63" s="557" t="s">
        <v>7</v>
      </c>
      <c r="E63" s="93" t="s">
        <v>45</v>
      </c>
      <c r="F63" s="646" t="s">
        <v>135</v>
      </c>
      <c r="G63" s="95">
        <v>28</v>
      </c>
      <c r="H63" s="43">
        <f t="shared" si="1"/>
        <v>683.76068376068372</v>
      </c>
      <c r="I63" s="7">
        <v>7</v>
      </c>
      <c r="J63" s="102" t="s">
        <v>70</v>
      </c>
    </row>
    <row r="64" spans="1:10" ht="18.75" x14ac:dyDescent="0.3">
      <c r="A64" s="28">
        <v>8</v>
      </c>
      <c r="B64" s="98" t="s">
        <v>136</v>
      </c>
      <c r="C64" s="557" t="s">
        <v>123</v>
      </c>
      <c r="D64" s="557" t="s">
        <v>7</v>
      </c>
      <c r="E64" s="93" t="s">
        <v>137</v>
      </c>
      <c r="F64" s="646" t="s">
        <v>138</v>
      </c>
      <c r="G64" s="95">
        <v>27</v>
      </c>
      <c r="H64" s="43">
        <f t="shared" si="1"/>
        <v>666.66666666666663</v>
      </c>
      <c r="I64" s="7">
        <v>8</v>
      </c>
      <c r="J64" s="102" t="s">
        <v>139</v>
      </c>
    </row>
    <row r="65" spans="1:10" ht="18.75" x14ac:dyDescent="0.3">
      <c r="A65" s="28">
        <v>9</v>
      </c>
      <c r="B65" s="98" t="s">
        <v>40</v>
      </c>
      <c r="C65" s="557" t="s">
        <v>140</v>
      </c>
      <c r="D65" s="64" t="s">
        <v>9</v>
      </c>
      <c r="E65" s="93" t="s">
        <v>48</v>
      </c>
      <c r="F65" s="646" t="s">
        <v>138</v>
      </c>
      <c r="G65" s="95">
        <v>27</v>
      </c>
      <c r="H65" s="43">
        <f t="shared" si="1"/>
        <v>666.66666666666663</v>
      </c>
      <c r="I65" s="7">
        <v>9</v>
      </c>
      <c r="J65" s="103" t="s">
        <v>141</v>
      </c>
    </row>
    <row r="66" spans="1:10" ht="18.75" x14ac:dyDescent="0.3">
      <c r="A66" s="28">
        <v>10</v>
      </c>
      <c r="B66" s="98" t="s">
        <v>142</v>
      </c>
      <c r="C66" s="557" t="s">
        <v>116</v>
      </c>
      <c r="D66" s="64" t="s">
        <v>7</v>
      </c>
      <c r="E66" s="93" t="s">
        <v>45</v>
      </c>
      <c r="F66" s="646" t="s">
        <v>143</v>
      </c>
      <c r="G66" s="95">
        <v>26</v>
      </c>
      <c r="H66" s="43">
        <f t="shared" si="1"/>
        <v>649.57264957264954</v>
      </c>
      <c r="I66" s="97" t="s">
        <v>431</v>
      </c>
      <c r="J66" s="103" t="s">
        <v>144</v>
      </c>
    </row>
    <row r="67" spans="1:10" ht="18.75" x14ac:dyDescent="0.3">
      <c r="A67" s="28">
        <v>11</v>
      </c>
      <c r="B67" s="98" t="s">
        <v>145</v>
      </c>
      <c r="C67" s="557" t="s">
        <v>116</v>
      </c>
      <c r="D67" s="64" t="s">
        <v>7</v>
      </c>
      <c r="E67" s="93" t="s">
        <v>146</v>
      </c>
      <c r="F67" s="646" t="s">
        <v>143</v>
      </c>
      <c r="G67" s="95">
        <v>26</v>
      </c>
      <c r="H67" s="43">
        <f t="shared" si="1"/>
        <v>649.57264957264954</v>
      </c>
      <c r="I67" s="97" t="s">
        <v>431</v>
      </c>
      <c r="J67" s="103" t="s">
        <v>147</v>
      </c>
    </row>
    <row r="68" spans="1:10" ht="18.75" x14ac:dyDescent="0.3">
      <c r="A68" s="28">
        <v>12</v>
      </c>
      <c r="B68" s="98" t="s">
        <v>148</v>
      </c>
      <c r="C68" s="557" t="s">
        <v>123</v>
      </c>
      <c r="D68" s="557" t="s">
        <v>7</v>
      </c>
      <c r="E68" s="93" t="s">
        <v>149</v>
      </c>
      <c r="F68" s="646" t="s">
        <v>143</v>
      </c>
      <c r="G68" s="95">
        <v>26</v>
      </c>
      <c r="H68" s="43">
        <f t="shared" si="1"/>
        <v>649.57264957264954</v>
      </c>
      <c r="I68" s="97" t="s">
        <v>431</v>
      </c>
      <c r="J68" s="103" t="s">
        <v>150</v>
      </c>
    </row>
    <row r="69" spans="1:10" ht="18.75" x14ac:dyDescent="0.3">
      <c r="A69" s="28">
        <v>13</v>
      </c>
      <c r="B69" s="98" t="s">
        <v>33</v>
      </c>
      <c r="C69" s="557" t="s">
        <v>127</v>
      </c>
      <c r="D69" s="557" t="s">
        <v>7</v>
      </c>
      <c r="E69" s="93" t="s">
        <v>44</v>
      </c>
      <c r="F69" s="646" t="s">
        <v>143</v>
      </c>
      <c r="G69" s="96">
        <v>26</v>
      </c>
      <c r="H69" s="43">
        <f t="shared" si="1"/>
        <v>649.57264957264954</v>
      </c>
      <c r="I69" s="97" t="s">
        <v>431</v>
      </c>
      <c r="J69" s="103" t="s">
        <v>70</v>
      </c>
    </row>
    <row r="70" spans="1:10" ht="18.75" x14ac:dyDescent="0.3">
      <c r="A70" s="25">
        <v>14</v>
      </c>
      <c r="B70" s="98" t="s">
        <v>151</v>
      </c>
      <c r="C70" s="557" t="s">
        <v>116</v>
      </c>
      <c r="D70" s="64" t="s">
        <v>7</v>
      </c>
      <c r="E70" s="93" t="s">
        <v>49</v>
      </c>
      <c r="F70" s="646" t="s">
        <v>143</v>
      </c>
      <c r="G70" s="96">
        <v>26</v>
      </c>
      <c r="H70" s="43">
        <f t="shared" si="1"/>
        <v>649.57264957264954</v>
      </c>
      <c r="I70" s="97" t="s">
        <v>431</v>
      </c>
      <c r="J70" s="104" t="s">
        <v>70</v>
      </c>
    </row>
    <row r="71" spans="1:10" ht="18.75" x14ac:dyDescent="0.3">
      <c r="A71" s="28">
        <v>15</v>
      </c>
      <c r="B71" s="98" t="s">
        <v>16</v>
      </c>
      <c r="C71" s="557">
        <v>2010</v>
      </c>
      <c r="D71" s="557" t="s">
        <v>9</v>
      </c>
      <c r="E71" s="91" t="s">
        <v>42</v>
      </c>
      <c r="F71" s="61" t="s">
        <v>103</v>
      </c>
      <c r="G71" s="60">
        <v>26</v>
      </c>
      <c r="H71" s="1">
        <f t="shared" si="1"/>
        <v>649.57264957264954</v>
      </c>
      <c r="I71" s="790" t="s">
        <v>431</v>
      </c>
      <c r="J71" s="101" t="s">
        <v>152</v>
      </c>
    </row>
    <row r="72" spans="1:10" ht="18.75" x14ac:dyDescent="0.3">
      <c r="A72" s="25">
        <v>16</v>
      </c>
      <c r="B72" s="98" t="s">
        <v>13</v>
      </c>
      <c r="C72" s="557">
        <v>2006</v>
      </c>
      <c r="D72" s="557" t="s">
        <v>7</v>
      </c>
      <c r="E72" s="91" t="s">
        <v>42</v>
      </c>
      <c r="F72" s="61" t="s">
        <v>103</v>
      </c>
      <c r="G72" s="60">
        <v>26</v>
      </c>
      <c r="H72" s="1">
        <f t="shared" si="1"/>
        <v>649.57264957264954</v>
      </c>
      <c r="I72" s="790" t="s">
        <v>431</v>
      </c>
      <c r="J72" s="45" t="s">
        <v>153</v>
      </c>
    </row>
    <row r="73" spans="1:10" ht="19.5" thickBot="1" x14ac:dyDescent="0.35">
      <c r="A73" s="75">
        <v>17</v>
      </c>
      <c r="B73" s="165" t="s">
        <v>8</v>
      </c>
      <c r="C73" s="76">
        <v>2010</v>
      </c>
      <c r="D73" s="76" t="s">
        <v>9</v>
      </c>
      <c r="E73" s="89" t="s">
        <v>42</v>
      </c>
      <c r="F73" s="565" t="s">
        <v>107</v>
      </c>
      <c r="G73" s="99">
        <v>25.5</v>
      </c>
      <c r="H73" s="157">
        <f t="shared" si="1"/>
        <v>641.02564102564099</v>
      </c>
      <c r="I73" s="814" t="s">
        <v>431</v>
      </c>
      <c r="J73" s="567" t="s">
        <v>108</v>
      </c>
    </row>
    <row r="74" spans="1:10" ht="19.5" thickTop="1" x14ac:dyDescent="0.3">
      <c r="A74" s="78">
        <v>18</v>
      </c>
      <c r="B74" s="143" t="s">
        <v>14</v>
      </c>
      <c r="C74" s="121">
        <v>2009</v>
      </c>
      <c r="D74" s="121" t="s">
        <v>9</v>
      </c>
      <c r="E74" s="562" t="s">
        <v>42</v>
      </c>
      <c r="F74" s="563" t="s">
        <v>109</v>
      </c>
      <c r="G74" s="94">
        <v>21</v>
      </c>
      <c r="H74" s="43">
        <f>(G74+12)*1000/58.5</f>
        <v>564.10256410256409</v>
      </c>
      <c r="I74" s="564"/>
      <c r="J74" s="566" t="s">
        <v>104</v>
      </c>
    </row>
    <row r="75" spans="1:10" ht="18.75" x14ac:dyDescent="0.3">
      <c r="A75" s="28">
        <v>19</v>
      </c>
      <c r="B75" s="98" t="s">
        <v>17</v>
      </c>
      <c r="C75" s="557">
        <v>2008</v>
      </c>
      <c r="D75" s="64" t="s">
        <v>7</v>
      </c>
      <c r="E75" s="91" t="s">
        <v>42</v>
      </c>
      <c r="F75" s="61" t="s">
        <v>109</v>
      </c>
      <c r="G75" s="94">
        <v>21</v>
      </c>
      <c r="H75" s="1">
        <f>(G75+12)*1000/58.5</f>
        <v>564.10256410256409</v>
      </c>
      <c r="I75" s="97"/>
      <c r="J75" s="30" t="s">
        <v>106</v>
      </c>
    </row>
    <row r="76" spans="1:10" ht="18.75" x14ac:dyDescent="0.3">
      <c r="A76" s="28">
        <v>20</v>
      </c>
      <c r="B76" s="98" t="s">
        <v>15</v>
      </c>
      <c r="C76" s="557">
        <v>2009</v>
      </c>
      <c r="D76" s="557" t="s">
        <v>9</v>
      </c>
      <c r="E76" s="74" t="s">
        <v>42</v>
      </c>
      <c r="F76" s="61" t="s">
        <v>176</v>
      </c>
      <c r="G76" s="60">
        <v>19</v>
      </c>
      <c r="H76" s="1">
        <f t="shared" ref="H76" si="2">(G76+12)*1000/58.5</f>
        <v>529.91452991452991</v>
      </c>
      <c r="I76" s="97"/>
      <c r="J76" s="85" t="s">
        <v>221</v>
      </c>
    </row>
    <row r="77" spans="1:10" ht="18" customHeight="1" x14ac:dyDescent="0.3">
      <c r="A77" s="28">
        <v>21</v>
      </c>
      <c r="B77" s="98" t="s">
        <v>10</v>
      </c>
      <c r="C77" s="557">
        <v>2010</v>
      </c>
      <c r="D77" s="557" t="s">
        <v>9</v>
      </c>
      <c r="E77" s="74" t="s">
        <v>42</v>
      </c>
      <c r="F77" s="557" t="s">
        <v>287</v>
      </c>
      <c r="G77" s="557">
        <v>17.5</v>
      </c>
      <c r="H77" s="1">
        <f>(G77+12)*1000/58.5</f>
        <v>504.27350427350427</v>
      </c>
      <c r="I77" s="97"/>
      <c r="J77" s="77" t="s">
        <v>375</v>
      </c>
    </row>
    <row r="78" spans="1:10" x14ac:dyDescent="0.25">
      <c r="A78" s="47" t="s">
        <v>110</v>
      </c>
      <c r="B78" s="48" t="s">
        <v>111</v>
      </c>
      <c r="C78" s="49"/>
      <c r="D78" s="50"/>
      <c r="E78" s="51"/>
      <c r="F78" s="52"/>
      <c r="G78" s="52"/>
      <c r="H78" s="53"/>
      <c r="I78" s="54"/>
      <c r="J78" s="55"/>
    </row>
    <row r="79" spans="1:10" ht="15" customHeight="1" x14ac:dyDescent="0.25">
      <c r="A79" s="47" t="s">
        <v>110</v>
      </c>
      <c r="B79" s="830" t="s">
        <v>112</v>
      </c>
      <c r="C79" s="830"/>
      <c r="D79" s="830"/>
      <c r="E79" s="830"/>
      <c r="F79" s="830"/>
      <c r="G79" s="830"/>
      <c r="H79" s="830"/>
      <c r="I79" s="830"/>
      <c r="J79" s="830"/>
    </row>
    <row r="80" spans="1:10" ht="15" customHeight="1" x14ac:dyDescent="0.25">
      <c r="A80" s="39"/>
      <c r="B80" s="830"/>
      <c r="C80" s="830"/>
      <c r="D80" s="830"/>
      <c r="E80" s="830"/>
      <c r="F80" s="830"/>
      <c r="G80" s="830"/>
      <c r="H80" s="830"/>
      <c r="I80" s="830"/>
      <c r="J80" s="830"/>
    </row>
    <row r="81" spans="1:10" x14ac:dyDescent="0.25">
      <c r="A81" s="11"/>
      <c r="B81" s="11"/>
      <c r="C81" s="11"/>
      <c r="D81" s="12"/>
      <c r="E81" s="12"/>
      <c r="F81" s="11"/>
      <c r="G81" s="11"/>
      <c r="H81" s="11"/>
      <c r="I81" s="11"/>
      <c r="J81" s="14"/>
    </row>
    <row r="82" spans="1:10" x14ac:dyDescent="0.25">
      <c r="A82" s="11"/>
      <c r="B82" s="11"/>
      <c r="C82" s="11"/>
      <c r="D82" s="12"/>
      <c r="E82" s="12"/>
      <c r="F82" s="11"/>
      <c r="G82" s="11"/>
      <c r="H82" s="11"/>
      <c r="I82" s="11"/>
      <c r="J82" s="14"/>
    </row>
    <row r="83" spans="1:10" x14ac:dyDescent="0.25">
      <c r="A83" s="11"/>
      <c r="B83" s="11"/>
      <c r="C83" s="11"/>
      <c r="D83" s="12"/>
      <c r="E83" s="12"/>
      <c r="F83" s="11"/>
      <c r="G83" s="11"/>
      <c r="H83" s="11"/>
      <c r="I83" s="11"/>
      <c r="J83" s="14"/>
    </row>
    <row r="84" spans="1:10" x14ac:dyDescent="0.25">
      <c r="A84" s="11"/>
      <c r="B84" s="11"/>
      <c r="C84" s="11"/>
      <c r="D84" s="12"/>
      <c r="E84" s="12"/>
      <c r="F84" s="11"/>
      <c r="G84" s="11"/>
      <c r="H84" s="11"/>
      <c r="I84" s="11"/>
      <c r="J84" s="14"/>
    </row>
    <row r="85" spans="1:10" x14ac:dyDescent="0.25">
      <c r="A85" s="11"/>
      <c r="B85" s="11"/>
      <c r="C85" s="11"/>
      <c r="D85" s="12"/>
      <c r="E85" s="12"/>
      <c r="F85" s="11"/>
      <c r="G85" s="11"/>
      <c r="H85" s="11"/>
      <c r="I85" s="11"/>
      <c r="J85" s="14"/>
    </row>
    <row r="86" spans="1:10" x14ac:dyDescent="0.25">
      <c r="A86" s="11"/>
      <c r="B86" s="11"/>
      <c r="C86" s="11"/>
      <c r="D86" s="12"/>
      <c r="E86" s="12"/>
      <c r="F86" s="11"/>
      <c r="G86" s="11"/>
      <c r="H86" s="11"/>
      <c r="I86" s="11"/>
      <c r="J86" s="14"/>
    </row>
    <row r="87" spans="1:10" x14ac:dyDescent="0.25">
      <c r="A87" s="11"/>
      <c r="B87" s="11"/>
      <c r="C87" s="11"/>
      <c r="D87" s="12"/>
      <c r="E87" s="12"/>
      <c r="F87" s="11"/>
      <c r="G87" s="11"/>
      <c r="H87" s="11"/>
      <c r="I87" s="11"/>
      <c r="J87" s="14"/>
    </row>
    <row r="88" spans="1:10" x14ac:dyDescent="0.25">
      <c r="A88" s="11"/>
      <c r="B88" s="11"/>
      <c r="C88" s="11"/>
      <c r="D88" s="12"/>
      <c r="E88" s="12"/>
      <c r="F88" s="11"/>
      <c r="G88" s="11"/>
      <c r="H88" s="11"/>
      <c r="I88" s="11"/>
      <c r="J88" s="14"/>
    </row>
    <row r="89" spans="1:10" x14ac:dyDescent="0.25">
      <c r="A89" s="11"/>
      <c r="B89" s="11"/>
      <c r="C89" s="11"/>
      <c r="D89" s="12"/>
      <c r="E89" s="12"/>
      <c r="F89" s="11"/>
      <c r="G89" s="11"/>
      <c r="H89" s="11"/>
      <c r="I89" s="11"/>
      <c r="J89" s="14"/>
    </row>
    <row r="90" spans="1:10" x14ac:dyDescent="0.25">
      <c r="A90" s="11"/>
      <c r="B90" s="11"/>
      <c r="C90" s="11"/>
      <c r="D90" s="12"/>
      <c r="E90" s="12"/>
      <c r="F90" s="11"/>
      <c r="G90" s="11"/>
      <c r="H90" s="11"/>
      <c r="I90" s="11"/>
      <c r="J90" s="14"/>
    </row>
    <row r="91" spans="1:10" x14ac:dyDescent="0.25">
      <c r="A91" s="11"/>
      <c r="B91" s="11"/>
      <c r="C91" s="11"/>
      <c r="D91" s="12"/>
      <c r="E91" s="12"/>
      <c r="F91" s="11"/>
      <c r="G91" s="11"/>
      <c r="H91" s="11"/>
      <c r="I91" s="11"/>
      <c r="J91" s="14"/>
    </row>
    <row r="92" spans="1:10" x14ac:dyDescent="0.25">
      <c r="A92" s="11"/>
      <c r="B92" s="11"/>
      <c r="C92" s="11"/>
      <c r="D92" s="12"/>
      <c r="E92" s="12"/>
      <c r="F92" s="11"/>
      <c r="G92" s="11"/>
      <c r="H92" s="11"/>
      <c r="I92" s="11"/>
      <c r="J92" s="14"/>
    </row>
    <row r="93" spans="1:10" x14ac:dyDescent="0.25">
      <c r="A93" s="11"/>
      <c r="B93" s="11"/>
      <c r="C93" s="11"/>
      <c r="D93" s="12"/>
      <c r="E93" s="12"/>
      <c r="F93" s="11"/>
      <c r="G93" s="11"/>
      <c r="H93" s="11"/>
      <c r="I93" s="11"/>
      <c r="J93" s="14"/>
    </row>
    <row r="94" spans="1:10" x14ac:dyDescent="0.25">
      <c r="A94" s="11"/>
      <c r="B94" s="11"/>
      <c r="C94" s="11"/>
      <c r="D94" s="12"/>
      <c r="E94" s="12"/>
      <c r="F94" s="11"/>
      <c r="G94" s="11"/>
      <c r="H94" s="11"/>
      <c r="I94" s="11"/>
      <c r="J94" s="14"/>
    </row>
    <row r="95" spans="1:10" x14ac:dyDescent="0.25">
      <c r="A95" s="11"/>
      <c r="B95" s="11"/>
      <c r="C95" s="11"/>
      <c r="D95" s="12"/>
      <c r="E95" s="12"/>
      <c r="F95" s="11"/>
      <c r="G95" s="11"/>
      <c r="H95" s="11"/>
      <c r="I95" s="11"/>
      <c r="J95" s="14"/>
    </row>
    <row r="96" spans="1:10" x14ac:dyDescent="0.25">
      <c r="A96" s="11"/>
      <c r="B96" s="11"/>
      <c r="C96" s="11"/>
      <c r="D96" s="12"/>
      <c r="E96" s="12"/>
      <c r="F96" s="11"/>
      <c r="G96" s="11"/>
      <c r="H96" s="11"/>
      <c r="I96" s="11"/>
      <c r="J96" s="14"/>
    </row>
    <row r="97" spans="1:11" x14ac:dyDescent="0.25">
      <c r="A97" s="816" t="s">
        <v>51</v>
      </c>
      <c r="B97" s="816"/>
      <c r="C97" s="816"/>
      <c r="D97" s="816"/>
      <c r="E97" s="816"/>
      <c r="F97" s="816"/>
      <c r="G97" s="816"/>
      <c r="H97" s="816"/>
      <c r="I97" s="816"/>
      <c r="J97" s="816"/>
    </row>
    <row r="98" spans="1:11" x14ac:dyDescent="0.25">
      <c r="A98" s="816" t="s">
        <v>376</v>
      </c>
      <c r="B98" s="816"/>
      <c r="C98" s="816"/>
      <c r="D98" s="816"/>
      <c r="E98" s="816"/>
      <c r="F98" s="816"/>
      <c r="G98" s="816"/>
      <c r="H98" s="816"/>
      <c r="I98" s="816"/>
      <c r="J98" s="816"/>
    </row>
    <row r="99" spans="1:11" x14ac:dyDescent="0.25">
      <c r="A99" s="816" t="s">
        <v>52</v>
      </c>
      <c r="B99" s="816"/>
      <c r="C99" s="816"/>
      <c r="D99" s="816"/>
      <c r="E99" s="816"/>
      <c r="F99" s="816"/>
      <c r="G99" s="816"/>
      <c r="H99" s="816"/>
      <c r="I99" s="816"/>
      <c r="J99" s="816"/>
    </row>
    <row r="100" spans="1:11" x14ac:dyDescent="0.25">
      <c r="A100" s="11"/>
      <c r="B100" s="11"/>
      <c r="C100" s="11"/>
      <c r="D100" s="833" t="s">
        <v>154</v>
      </c>
      <c r="E100" s="833"/>
      <c r="F100" s="833"/>
      <c r="G100" s="11"/>
      <c r="H100" s="11"/>
      <c r="I100" s="11"/>
      <c r="J100" s="14"/>
    </row>
    <row r="101" spans="1:11" ht="15" x14ac:dyDescent="0.25">
      <c r="A101" s="834" t="s">
        <v>154</v>
      </c>
      <c r="B101" s="834"/>
      <c r="C101" s="819" t="s">
        <v>0</v>
      </c>
      <c r="D101" s="820" t="s">
        <v>1</v>
      </c>
      <c r="E101" s="820" t="s">
        <v>50</v>
      </c>
      <c r="F101" s="821" t="s">
        <v>377</v>
      </c>
      <c r="G101" s="821"/>
      <c r="H101" s="821"/>
      <c r="I101" s="821"/>
      <c r="J101" s="821"/>
    </row>
    <row r="102" spans="1:11" ht="15" customHeight="1" x14ac:dyDescent="0.25">
      <c r="A102" s="835" t="s">
        <v>55</v>
      </c>
      <c r="B102" s="819" t="s">
        <v>56</v>
      </c>
      <c r="C102" s="819"/>
      <c r="D102" s="820"/>
      <c r="E102" s="820"/>
      <c r="F102" s="826" t="s">
        <v>2</v>
      </c>
      <c r="G102" s="826" t="s">
        <v>57</v>
      </c>
      <c r="H102" s="792" t="s">
        <v>3</v>
      </c>
      <c r="I102" s="827" t="s">
        <v>29</v>
      </c>
      <c r="J102" s="828" t="s">
        <v>58</v>
      </c>
    </row>
    <row r="103" spans="1:11" ht="15" x14ac:dyDescent="0.25">
      <c r="A103" s="835"/>
      <c r="B103" s="819"/>
      <c r="C103" s="819"/>
      <c r="D103" s="820"/>
      <c r="E103" s="820"/>
      <c r="F103" s="826"/>
      <c r="G103" s="826"/>
      <c r="H103" s="792" t="s">
        <v>59</v>
      </c>
      <c r="I103" s="827"/>
      <c r="J103" s="828"/>
    </row>
    <row r="104" spans="1:11" ht="18.75" x14ac:dyDescent="0.3">
      <c r="A104" s="56">
        <v>1</v>
      </c>
      <c r="B104" s="98" t="s">
        <v>118</v>
      </c>
      <c r="C104" s="795" t="s">
        <v>119</v>
      </c>
      <c r="D104" s="86" t="s">
        <v>9</v>
      </c>
      <c r="E104" s="549" t="s">
        <v>47</v>
      </c>
      <c r="F104" s="550" t="s">
        <v>117</v>
      </c>
      <c r="G104" s="664">
        <v>44</v>
      </c>
      <c r="H104" s="227">
        <f t="shared" ref="H104:H105" si="3">(G104)*1000/50</f>
        <v>880</v>
      </c>
      <c r="I104" s="92">
        <v>1</v>
      </c>
      <c r="J104" s="58" t="s">
        <v>121</v>
      </c>
    </row>
    <row r="105" spans="1:11" ht="18.75" x14ac:dyDescent="0.3">
      <c r="A105" s="56">
        <v>2</v>
      </c>
      <c r="B105" s="98" t="s">
        <v>16</v>
      </c>
      <c r="C105" s="795">
        <v>2010</v>
      </c>
      <c r="D105" s="795" t="s">
        <v>9</v>
      </c>
      <c r="E105" s="74" t="s">
        <v>42</v>
      </c>
      <c r="F105" s="555" t="s">
        <v>103</v>
      </c>
      <c r="G105" s="664">
        <v>38</v>
      </c>
      <c r="H105" s="227">
        <f t="shared" si="3"/>
        <v>760</v>
      </c>
      <c r="I105" s="9">
        <v>2</v>
      </c>
      <c r="J105" s="30" t="s">
        <v>155</v>
      </c>
    </row>
    <row r="106" spans="1:11" ht="18.75" x14ac:dyDescent="0.3">
      <c r="A106" s="56">
        <v>3</v>
      </c>
      <c r="B106" s="98" t="s">
        <v>165</v>
      </c>
      <c r="C106" s="795" t="s">
        <v>119</v>
      </c>
      <c r="D106" s="795" t="s">
        <v>9</v>
      </c>
      <c r="E106" s="549" t="s">
        <v>45</v>
      </c>
      <c r="F106" s="640" t="s">
        <v>103</v>
      </c>
      <c r="G106" s="664">
        <v>38</v>
      </c>
      <c r="H106" s="227">
        <f t="shared" ref="H106:H123" si="4">(G106)*1000/50</f>
        <v>760</v>
      </c>
      <c r="I106" s="10">
        <v>3</v>
      </c>
      <c r="J106" s="782" t="s">
        <v>407</v>
      </c>
      <c r="K106" s="635"/>
    </row>
    <row r="107" spans="1:11" ht="18.75" x14ac:dyDescent="0.3">
      <c r="A107" s="56">
        <v>4</v>
      </c>
      <c r="B107" s="98" t="s">
        <v>156</v>
      </c>
      <c r="C107" s="795" t="s">
        <v>119</v>
      </c>
      <c r="D107" s="86" t="s">
        <v>9</v>
      </c>
      <c r="E107" s="549" t="s">
        <v>157</v>
      </c>
      <c r="F107" s="550" t="s">
        <v>107</v>
      </c>
      <c r="G107" s="664">
        <v>37.5</v>
      </c>
      <c r="H107" s="227">
        <f t="shared" si="4"/>
        <v>750</v>
      </c>
      <c r="I107" s="8">
        <v>4</v>
      </c>
      <c r="J107" s="19" t="s">
        <v>158</v>
      </c>
    </row>
    <row r="108" spans="1:11" ht="17.25" customHeight="1" x14ac:dyDescent="0.3">
      <c r="A108" s="56">
        <v>5</v>
      </c>
      <c r="B108" s="98" t="s">
        <v>8</v>
      </c>
      <c r="C108" s="795">
        <v>2010</v>
      </c>
      <c r="D108" s="795" t="s">
        <v>9</v>
      </c>
      <c r="E108" s="74" t="s">
        <v>42</v>
      </c>
      <c r="F108" s="555" t="s">
        <v>107</v>
      </c>
      <c r="G108" s="639">
        <v>37.5</v>
      </c>
      <c r="H108" s="227">
        <f t="shared" si="4"/>
        <v>750</v>
      </c>
      <c r="I108" s="6">
        <v>5</v>
      </c>
      <c r="J108" s="30" t="s">
        <v>108</v>
      </c>
    </row>
    <row r="109" spans="1:11" ht="18.75" x14ac:dyDescent="0.3">
      <c r="A109" s="56">
        <v>6</v>
      </c>
      <c r="B109" s="98" t="s">
        <v>40</v>
      </c>
      <c r="C109" s="795">
        <v>2011</v>
      </c>
      <c r="D109" s="795" t="s">
        <v>9</v>
      </c>
      <c r="E109" s="3" t="s">
        <v>48</v>
      </c>
      <c r="F109" s="640" t="s">
        <v>161</v>
      </c>
      <c r="G109" s="664">
        <v>37</v>
      </c>
      <c r="H109" s="227">
        <f t="shared" si="4"/>
        <v>740</v>
      </c>
      <c r="I109" s="7">
        <v>6</v>
      </c>
      <c r="J109" s="62" t="s">
        <v>404</v>
      </c>
    </row>
    <row r="110" spans="1:11" ht="18.75" x14ac:dyDescent="0.3">
      <c r="A110" s="56">
        <v>7</v>
      </c>
      <c r="B110" s="98" t="s">
        <v>159</v>
      </c>
      <c r="C110" s="795" t="s">
        <v>160</v>
      </c>
      <c r="D110" s="795" t="s">
        <v>9</v>
      </c>
      <c r="E110" s="549" t="s">
        <v>64</v>
      </c>
      <c r="F110" s="550" t="s">
        <v>161</v>
      </c>
      <c r="G110" s="664">
        <v>37</v>
      </c>
      <c r="H110" s="227">
        <f t="shared" si="4"/>
        <v>740</v>
      </c>
      <c r="I110" s="7">
        <v>7</v>
      </c>
      <c r="J110" s="62" t="s">
        <v>162</v>
      </c>
    </row>
    <row r="111" spans="1:11" ht="18.75" x14ac:dyDescent="0.3">
      <c r="A111" s="56">
        <v>8</v>
      </c>
      <c r="B111" s="98" t="s">
        <v>163</v>
      </c>
      <c r="C111" s="795" t="s">
        <v>140</v>
      </c>
      <c r="D111" s="64" t="s">
        <v>9</v>
      </c>
      <c r="E111" s="549" t="s">
        <v>47</v>
      </c>
      <c r="F111" s="550" t="s">
        <v>161</v>
      </c>
      <c r="G111" s="664">
        <v>37</v>
      </c>
      <c r="H111" s="227">
        <f t="shared" si="4"/>
        <v>740</v>
      </c>
      <c r="I111" s="7">
        <v>8</v>
      </c>
      <c r="J111" s="62" t="s">
        <v>164</v>
      </c>
    </row>
    <row r="112" spans="1:11" ht="18.75" x14ac:dyDescent="0.3">
      <c r="A112" s="56">
        <v>9</v>
      </c>
      <c r="B112" s="98" t="s">
        <v>14</v>
      </c>
      <c r="C112" s="795">
        <v>2009</v>
      </c>
      <c r="D112" s="795" t="s">
        <v>9</v>
      </c>
      <c r="E112" s="74" t="s">
        <v>42</v>
      </c>
      <c r="F112" s="555" t="s">
        <v>109</v>
      </c>
      <c r="G112" s="639">
        <v>33</v>
      </c>
      <c r="H112" s="227">
        <f t="shared" si="4"/>
        <v>660</v>
      </c>
      <c r="I112" s="7">
        <v>9</v>
      </c>
      <c r="J112" s="46" t="s">
        <v>104</v>
      </c>
    </row>
    <row r="113" spans="1:10" ht="18.75" x14ac:dyDescent="0.3">
      <c r="A113" s="56">
        <v>10</v>
      </c>
      <c r="B113" s="98" t="s">
        <v>168</v>
      </c>
      <c r="C113" s="795">
        <v>2010</v>
      </c>
      <c r="D113" s="86" t="s">
        <v>9</v>
      </c>
      <c r="E113" s="549" t="s">
        <v>45</v>
      </c>
      <c r="F113" s="550" t="s">
        <v>169</v>
      </c>
      <c r="G113" s="664">
        <v>32.5</v>
      </c>
      <c r="H113" s="227">
        <f t="shared" si="4"/>
        <v>650</v>
      </c>
      <c r="I113" s="7">
        <v>10</v>
      </c>
      <c r="J113" s="62" t="s">
        <v>93</v>
      </c>
    </row>
    <row r="114" spans="1:10" ht="18.75" x14ac:dyDescent="0.3">
      <c r="A114" s="56">
        <v>11</v>
      </c>
      <c r="B114" s="98" t="s">
        <v>34</v>
      </c>
      <c r="C114" s="795" t="s">
        <v>119</v>
      </c>
      <c r="D114" s="86" t="s">
        <v>9</v>
      </c>
      <c r="E114" s="549" t="s">
        <v>46</v>
      </c>
      <c r="F114" s="550" t="s">
        <v>169</v>
      </c>
      <c r="G114" s="664">
        <v>32.5</v>
      </c>
      <c r="H114" s="227">
        <f t="shared" si="4"/>
        <v>650</v>
      </c>
      <c r="I114" s="7">
        <v>11</v>
      </c>
      <c r="J114" s="62" t="s">
        <v>162</v>
      </c>
    </row>
    <row r="115" spans="1:10" ht="18.75" x14ac:dyDescent="0.3">
      <c r="A115" s="56">
        <v>12</v>
      </c>
      <c r="B115" s="98" t="s">
        <v>170</v>
      </c>
      <c r="C115" s="795" t="s">
        <v>119</v>
      </c>
      <c r="D115" s="86" t="s">
        <v>9</v>
      </c>
      <c r="E115" s="549" t="s">
        <v>75</v>
      </c>
      <c r="F115" s="550" t="s">
        <v>171</v>
      </c>
      <c r="G115" s="664">
        <v>32</v>
      </c>
      <c r="H115" s="227">
        <f t="shared" si="4"/>
        <v>640</v>
      </c>
      <c r="I115" s="644" t="s">
        <v>418</v>
      </c>
      <c r="J115" s="62" t="s">
        <v>172</v>
      </c>
    </row>
    <row r="116" spans="1:10" ht="19.5" thickBot="1" x14ac:dyDescent="0.35">
      <c r="A116" s="572">
        <v>13</v>
      </c>
      <c r="B116" s="165" t="s">
        <v>173</v>
      </c>
      <c r="C116" s="76" t="s">
        <v>119</v>
      </c>
      <c r="D116" s="573" t="s">
        <v>9</v>
      </c>
      <c r="E116" s="574" t="s">
        <v>49</v>
      </c>
      <c r="F116" s="575" t="s">
        <v>171</v>
      </c>
      <c r="G116" s="666">
        <v>32</v>
      </c>
      <c r="H116" s="90">
        <f t="shared" si="4"/>
        <v>640</v>
      </c>
      <c r="I116" s="658" t="s">
        <v>418</v>
      </c>
      <c r="J116" s="576" t="s">
        <v>85</v>
      </c>
    </row>
    <row r="117" spans="1:10" ht="19.5" thickTop="1" x14ac:dyDescent="0.3">
      <c r="A117" s="645">
        <v>14</v>
      </c>
      <c r="B117" s="143" t="s">
        <v>174</v>
      </c>
      <c r="C117" s="121" t="s">
        <v>119</v>
      </c>
      <c r="D117" s="568" t="s">
        <v>9</v>
      </c>
      <c r="E117" s="569" t="s">
        <v>137</v>
      </c>
      <c r="F117" s="570" t="s">
        <v>175</v>
      </c>
      <c r="G117" s="665">
        <v>31.5</v>
      </c>
      <c r="H117" s="235">
        <f t="shared" si="4"/>
        <v>630</v>
      </c>
      <c r="I117" s="663"/>
      <c r="J117" s="571" t="s">
        <v>139</v>
      </c>
    </row>
    <row r="118" spans="1:10" ht="18.75" x14ac:dyDescent="0.3">
      <c r="A118" s="56">
        <v>15</v>
      </c>
      <c r="B118" s="98" t="s">
        <v>15</v>
      </c>
      <c r="C118" s="557">
        <v>2009</v>
      </c>
      <c r="D118" s="557" t="s">
        <v>9</v>
      </c>
      <c r="E118" s="74" t="s">
        <v>42</v>
      </c>
      <c r="F118" s="61" t="s">
        <v>176</v>
      </c>
      <c r="G118" s="639">
        <v>31</v>
      </c>
      <c r="H118" s="227">
        <f t="shared" si="4"/>
        <v>620</v>
      </c>
      <c r="I118" s="22"/>
      <c r="J118" s="85" t="s">
        <v>221</v>
      </c>
    </row>
    <row r="119" spans="1:10" ht="18.75" x14ac:dyDescent="0.3">
      <c r="A119" s="56">
        <v>16</v>
      </c>
      <c r="B119" s="98" t="s">
        <v>10</v>
      </c>
      <c r="C119" s="296">
        <v>2010</v>
      </c>
      <c r="D119" s="296" t="s">
        <v>9</v>
      </c>
      <c r="E119" s="74" t="s">
        <v>42</v>
      </c>
      <c r="F119" s="653" t="s">
        <v>287</v>
      </c>
      <c r="G119" s="639">
        <v>29.5</v>
      </c>
      <c r="H119" s="227">
        <f t="shared" si="4"/>
        <v>590</v>
      </c>
      <c r="I119" s="22"/>
      <c r="J119" s="106" t="s">
        <v>374</v>
      </c>
    </row>
    <row r="120" spans="1:10" ht="18.75" x14ac:dyDescent="0.3">
      <c r="A120" s="56">
        <v>17</v>
      </c>
      <c r="B120" s="98" t="s">
        <v>177</v>
      </c>
      <c r="C120" s="557">
        <v>2011</v>
      </c>
      <c r="D120" s="64" t="s">
        <v>9</v>
      </c>
      <c r="E120" s="74" t="s">
        <v>42</v>
      </c>
      <c r="F120" s="61" t="s">
        <v>178</v>
      </c>
      <c r="G120" s="639">
        <v>28</v>
      </c>
      <c r="H120" s="227">
        <f t="shared" si="4"/>
        <v>560</v>
      </c>
      <c r="I120" s="22"/>
      <c r="J120" s="46" t="s">
        <v>104</v>
      </c>
    </row>
    <row r="121" spans="1:10" ht="18.75" x14ac:dyDescent="0.3">
      <c r="A121" s="56">
        <v>18</v>
      </c>
      <c r="B121" s="98" t="s">
        <v>19</v>
      </c>
      <c r="C121" s="557">
        <v>2011</v>
      </c>
      <c r="D121" s="64" t="s">
        <v>9</v>
      </c>
      <c r="E121" s="74" t="s">
        <v>42</v>
      </c>
      <c r="F121" s="61" t="s">
        <v>179</v>
      </c>
      <c r="G121" s="639">
        <v>23</v>
      </c>
      <c r="H121" s="227">
        <f t="shared" si="4"/>
        <v>460</v>
      </c>
      <c r="I121" s="22"/>
      <c r="J121" s="46" t="s">
        <v>104</v>
      </c>
    </row>
    <row r="122" spans="1:10" ht="18.75" x14ac:dyDescent="0.3">
      <c r="A122" s="56">
        <v>19</v>
      </c>
      <c r="B122" s="98" t="s">
        <v>18</v>
      </c>
      <c r="C122" s="557">
        <v>2012</v>
      </c>
      <c r="D122" s="557" t="s">
        <v>12</v>
      </c>
      <c r="E122" s="74" t="s">
        <v>42</v>
      </c>
      <c r="F122" s="61" t="s">
        <v>179</v>
      </c>
      <c r="G122" s="639">
        <v>23</v>
      </c>
      <c r="H122" s="227">
        <f t="shared" si="4"/>
        <v>460</v>
      </c>
      <c r="I122" s="22"/>
      <c r="J122" s="46" t="s">
        <v>104</v>
      </c>
    </row>
    <row r="123" spans="1:10" ht="18.75" x14ac:dyDescent="0.3">
      <c r="A123" s="56">
        <v>20</v>
      </c>
      <c r="B123" s="98" t="s">
        <v>11</v>
      </c>
      <c r="C123" s="557">
        <v>2012</v>
      </c>
      <c r="D123" s="60" t="s">
        <v>12</v>
      </c>
      <c r="E123" s="74" t="s">
        <v>42</v>
      </c>
      <c r="F123" s="65" t="s">
        <v>180</v>
      </c>
      <c r="G123" s="664">
        <v>12</v>
      </c>
      <c r="H123" s="227">
        <f t="shared" si="4"/>
        <v>240</v>
      </c>
      <c r="I123" s="28"/>
      <c r="J123" s="66" t="s">
        <v>181</v>
      </c>
    </row>
    <row r="124" spans="1:10" ht="15" customHeight="1" x14ac:dyDescent="0.25"/>
    <row r="125" spans="1:10" ht="15" customHeight="1" x14ac:dyDescent="0.25">
      <c r="A125" s="47" t="s">
        <v>110</v>
      </c>
      <c r="B125" s="39" t="s">
        <v>111</v>
      </c>
      <c r="C125" s="40"/>
      <c r="D125" s="67"/>
      <c r="E125" s="41"/>
      <c r="F125" s="68"/>
      <c r="G125" s="68"/>
      <c r="H125" s="42"/>
      <c r="I125" s="69"/>
      <c r="J125" s="70"/>
    </row>
    <row r="126" spans="1:10" ht="15" x14ac:dyDescent="0.25">
      <c r="A126" s="47" t="s">
        <v>110</v>
      </c>
      <c r="B126" s="830" t="s">
        <v>112</v>
      </c>
      <c r="C126" s="830"/>
      <c r="D126" s="830"/>
      <c r="E126" s="830"/>
      <c r="F126" s="830"/>
      <c r="G126" s="830"/>
      <c r="H126" s="830"/>
      <c r="I126" s="830"/>
      <c r="J126" s="830"/>
    </row>
    <row r="127" spans="1:10" ht="15" x14ac:dyDescent="0.25">
      <c r="A127" s="39"/>
      <c r="B127" s="830"/>
      <c r="C127" s="830"/>
      <c r="D127" s="830"/>
      <c r="E127" s="830"/>
      <c r="F127" s="830"/>
      <c r="G127" s="830"/>
      <c r="H127" s="830"/>
      <c r="I127" s="830"/>
      <c r="J127" s="830"/>
    </row>
    <row r="128" spans="1:10" x14ac:dyDescent="0.25">
      <c r="A128" s="39"/>
      <c r="B128" s="11"/>
      <c r="C128" s="11"/>
      <c r="D128" s="12"/>
      <c r="E128" s="12"/>
      <c r="F128" s="11"/>
      <c r="G128" s="11"/>
      <c r="H128" s="11"/>
      <c r="I128" s="11"/>
      <c r="J128" s="14"/>
    </row>
    <row r="129" spans="1:10" x14ac:dyDescent="0.25">
      <c r="A129" s="39"/>
      <c r="B129" s="11"/>
      <c r="C129" s="11"/>
      <c r="D129" s="12"/>
      <c r="E129" s="12"/>
      <c r="F129" s="11"/>
      <c r="G129" s="11"/>
      <c r="H129" s="11"/>
      <c r="I129" s="11"/>
      <c r="J129" s="14"/>
    </row>
    <row r="130" spans="1:10" x14ac:dyDescent="0.25">
      <c r="A130" s="39"/>
      <c r="B130" s="11"/>
      <c r="C130" s="11"/>
      <c r="D130" s="12"/>
      <c r="E130" s="12"/>
      <c r="F130" s="11"/>
      <c r="G130" s="11"/>
      <c r="H130" s="11"/>
      <c r="I130" s="11"/>
      <c r="J130" s="14"/>
    </row>
    <row r="131" spans="1:10" x14ac:dyDescent="0.25">
      <c r="A131" s="39"/>
      <c r="B131" s="11"/>
      <c r="C131" s="11"/>
      <c r="D131" s="12"/>
      <c r="E131" s="12"/>
      <c r="F131" s="11"/>
      <c r="G131" s="11"/>
      <c r="H131" s="11"/>
      <c r="I131" s="11"/>
      <c r="J131" s="14"/>
    </row>
    <row r="132" spans="1:10" x14ac:dyDescent="0.25">
      <c r="A132" s="39"/>
      <c r="B132" s="11"/>
      <c r="C132" s="11"/>
      <c r="D132" s="12"/>
      <c r="E132" s="12"/>
      <c r="F132" s="11"/>
      <c r="G132" s="11"/>
      <c r="H132" s="11"/>
      <c r="I132" s="11"/>
      <c r="J132" s="14"/>
    </row>
    <row r="133" spans="1:10" x14ac:dyDescent="0.25">
      <c r="A133" s="39"/>
      <c r="B133" s="11"/>
      <c r="C133" s="11"/>
      <c r="D133" s="12"/>
      <c r="E133" s="12"/>
      <c r="F133" s="11"/>
      <c r="G133" s="11"/>
      <c r="H133" s="11"/>
      <c r="I133" s="11"/>
      <c r="J133" s="14"/>
    </row>
    <row r="134" spans="1:10" x14ac:dyDescent="0.25">
      <c r="A134" s="39"/>
      <c r="B134" s="11"/>
      <c r="C134" s="11"/>
      <c r="D134" s="12"/>
      <c r="E134" s="12"/>
      <c r="F134" s="11"/>
      <c r="G134" s="11"/>
      <c r="H134" s="11"/>
      <c r="I134" s="11"/>
      <c r="J134" s="14"/>
    </row>
    <row r="135" spans="1:10" x14ac:dyDescent="0.25">
      <c r="A135" s="39"/>
      <c r="B135" s="11"/>
      <c r="C135" s="11"/>
      <c r="D135" s="12"/>
      <c r="E135" s="12"/>
      <c r="F135" s="11"/>
      <c r="G135" s="11"/>
      <c r="H135" s="11"/>
      <c r="I135" s="11"/>
      <c r="J135" s="14"/>
    </row>
    <row r="136" spans="1:10" x14ac:dyDescent="0.25">
      <c r="A136" s="39"/>
      <c r="B136" s="11"/>
      <c r="C136" s="11"/>
      <c r="D136" s="12"/>
      <c r="E136" s="12"/>
      <c r="F136" s="11"/>
      <c r="G136" s="11"/>
      <c r="H136" s="11"/>
      <c r="I136" s="11"/>
      <c r="J136" s="14"/>
    </row>
    <row r="137" spans="1:10" x14ac:dyDescent="0.25">
      <c r="A137" s="39"/>
      <c r="B137" s="11"/>
      <c r="C137" s="11"/>
      <c r="D137" s="12"/>
      <c r="E137" s="12"/>
      <c r="F137" s="11"/>
      <c r="G137" s="11"/>
      <c r="H137" s="11"/>
      <c r="I137" s="11"/>
      <c r="J137" s="14"/>
    </row>
    <row r="138" spans="1:10" x14ac:dyDescent="0.25">
      <c r="A138" s="39"/>
      <c r="B138" s="11"/>
      <c r="C138" s="11"/>
      <c r="D138" s="12"/>
      <c r="E138" s="12"/>
      <c r="F138" s="11"/>
      <c r="G138" s="11"/>
      <c r="H138" s="11"/>
      <c r="I138" s="11"/>
      <c r="J138" s="14"/>
    </row>
    <row r="139" spans="1:10" x14ac:dyDescent="0.25">
      <c r="A139" s="39"/>
      <c r="B139" s="11"/>
      <c r="C139" s="11"/>
      <c r="D139" s="12"/>
      <c r="E139" s="12"/>
      <c r="F139" s="11"/>
      <c r="G139" s="11"/>
      <c r="H139" s="11"/>
      <c r="I139" s="11"/>
      <c r="J139" s="14"/>
    </row>
    <row r="140" spans="1:10" x14ac:dyDescent="0.25">
      <c r="A140" s="39"/>
      <c r="B140" s="11"/>
      <c r="C140" s="11"/>
      <c r="D140" s="12"/>
      <c r="E140" s="12"/>
      <c r="F140" s="11"/>
      <c r="G140" s="11"/>
      <c r="H140" s="11"/>
      <c r="I140" s="11"/>
      <c r="J140" s="14"/>
    </row>
    <row r="141" spans="1:10" x14ac:dyDescent="0.25">
      <c r="A141" s="39"/>
      <c r="B141" s="11"/>
      <c r="C141" s="11"/>
      <c r="D141" s="12"/>
      <c r="E141" s="12"/>
      <c r="F141" s="11"/>
      <c r="G141" s="11"/>
      <c r="H141" s="11"/>
      <c r="I141" s="11"/>
      <c r="J141" s="14"/>
    </row>
    <row r="142" spans="1:10" x14ac:dyDescent="0.25">
      <c r="A142" s="39"/>
      <c r="B142" s="11"/>
      <c r="C142" s="11"/>
      <c r="D142" s="12"/>
      <c r="E142" s="12"/>
      <c r="F142" s="11"/>
      <c r="G142" s="11"/>
      <c r="H142" s="11"/>
      <c r="I142" s="11"/>
      <c r="J142" s="14"/>
    </row>
    <row r="143" spans="1:10" x14ac:dyDescent="0.25">
      <c r="A143" s="39"/>
      <c r="B143" s="11"/>
      <c r="C143" s="11"/>
      <c r="D143" s="12"/>
      <c r="E143" s="12"/>
      <c r="F143" s="11"/>
      <c r="G143" s="11"/>
      <c r="H143" s="11"/>
      <c r="I143" s="11"/>
      <c r="J143" s="14"/>
    </row>
    <row r="144" spans="1:10" x14ac:dyDescent="0.25">
      <c r="A144" s="39"/>
      <c r="B144" s="11"/>
      <c r="C144" s="11"/>
      <c r="D144" s="12"/>
      <c r="E144" s="12"/>
      <c r="F144" s="11"/>
      <c r="G144" s="11"/>
      <c r="H144" s="11"/>
      <c r="I144" s="11"/>
      <c r="J144" s="14"/>
    </row>
    <row r="145" spans="1:10" x14ac:dyDescent="0.25">
      <c r="A145" s="816" t="s">
        <v>51</v>
      </c>
      <c r="B145" s="816"/>
      <c r="C145" s="816"/>
      <c r="D145" s="816"/>
      <c r="E145" s="816"/>
      <c r="F145" s="816"/>
      <c r="G145" s="816"/>
      <c r="H145" s="816"/>
      <c r="I145" s="816"/>
      <c r="J145" s="816"/>
    </row>
    <row r="146" spans="1:10" x14ac:dyDescent="0.25">
      <c r="A146" s="816" t="s">
        <v>376</v>
      </c>
      <c r="B146" s="816"/>
      <c r="C146" s="816"/>
      <c r="D146" s="816"/>
      <c r="E146" s="816"/>
      <c r="F146" s="816"/>
      <c r="G146" s="816"/>
      <c r="H146" s="816"/>
      <c r="I146" s="816"/>
      <c r="J146" s="816"/>
    </row>
    <row r="147" spans="1:10" x14ac:dyDescent="0.25">
      <c r="A147" s="816" t="s">
        <v>52</v>
      </c>
      <c r="B147" s="816"/>
      <c r="C147" s="816"/>
      <c r="D147" s="816"/>
      <c r="E147" s="816"/>
      <c r="F147" s="816"/>
      <c r="G147" s="816"/>
      <c r="H147" s="816"/>
      <c r="I147" s="816"/>
      <c r="J147" s="816"/>
    </row>
    <row r="148" spans="1:10" x14ac:dyDescent="0.25">
      <c r="A148" s="39"/>
      <c r="B148" s="11"/>
      <c r="C148" s="11"/>
      <c r="D148" s="71"/>
      <c r="E148" s="72" t="s">
        <v>182</v>
      </c>
      <c r="F148" s="11"/>
      <c r="G148" s="11"/>
      <c r="H148" s="11"/>
      <c r="I148" s="11"/>
      <c r="J148" s="14"/>
    </row>
    <row r="149" spans="1:10" ht="15" x14ac:dyDescent="0.25">
      <c r="A149" s="817" t="s">
        <v>182</v>
      </c>
      <c r="B149" s="818"/>
      <c r="C149" s="819" t="s">
        <v>0</v>
      </c>
      <c r="D149" s="820" t="s">
        <v>1</v>
      </c>
      <c r="E149" s="820" t="s">
        <v>50</v>
      </c>
      <c r="F149" s="821" t="s">
        <v>377</v>
      </c>
      <c r="G149" s="821"/>
      <c r="H149" s="821"/>
      <c r="I149" s="821"/>
      <c r="J149" s="821"/>
    </row>
    <row r="150" spans="1:10" ht="15" customHeight="1" x14ac:dyDescent="0.25">
      <c r="A150" s="822" t="s">
        <v>55</v>
      </c>
      <c r="B150" s="824" t="s">
        <v>56</v>
      </c>
      <c r="C150" s="819"/>
      <c r="D150" s="820"/>
      <c r="E150" s="820"/>
      <c r="F150" s="826" t="s">
        <v>2</v>
      </c>
      <c r="G150" s="826" t="s">
        <v>57</v>
      </c>
      <c r="H150" s="792" t="s">
        <v>3</v>
      </c>
      <c r="I150" s="827" t="s">
        <v>29</v>
      </c>
      <c r="J150" s="828" t="s">
        <v>58</v>
      </c>
    </row>
    <row r="151" spans="1:10" ht="15" x14ac:dyDescent="0.25">
      <c r="A151" s="823"/>
      <c r="B151" s="825"/>
      <c r="C151" s="819"/>
      <c r="D151" s="820"/>
      <c r="E151" s="820"/>
      <c r="F151" s="826"/>
      <c r="G151" s="826"/>
      <c r="H151" s="792" t="s">
        <v>59</v>
      </c>
      <c r="I151" s="827"/>
      <c r="J151" s="828"/>
    </row>
    <row r="152" spans="1:10" x14ac:dyDescent="0.25">
      <c r="A152" s="56">
        <v>1</v>
      </c>
      <c r="B152" s="73" t="s">
        <v>11</v>
      </c>
      <c r="C152" s="795">
        <v>2012</v>
      </c>
      <c r="D152" s="100" t="s">
        <v>12</v>
      </c>
      <c r="E152" s="91" t="s">
        <v>42</v>
      </c>
      <c r="F152" s="555" t="s">
        <v>183</v>
      </c>
      <c r="G152" s="639">
        <v>50</v>
      </c>
      <c r="H152" s="227">
        <f t="shared" ref="H152:H155" si="5">(G152)*1000/56</f>
        <v>892.85714285714289</v>
      </c>
      <c r="I152" s="92">
        <v>1</v>
      </c>
      <c r="J152" s="58" t="s">
        <v>184</v>
      </c>
    </row>
    <row r="153" spans="1:10" x14ac:dyDescent="0.25">
      <c r="A153" s="28">
        <v>2</v>
      </c>
      <c r="B153" s="25" t="s">
        <v>185</v>
      </c>
      <c r="C153" s="795" t="s">
        <v>186</v>
      </c>
      <c r="D153" s="60" t="s">
        <v>22</v>
      </c>
      <c r="E153" s="549" t="s">
        <v>48</v>
      </c>
      <c r="F153" s="550" t="s">
        <v>187</v>
      </c>
      <c r="G153" s="652">
        <v>45</v>
      </c>
      <c r="H153" s="227">
        <f t="shared" si="5"/>
        <v>803.57142857142856</v>
      </c>
      <c r="I153" s="654" t="s">
        <v>414</v>
      </c>
      <c r="J153" s="647" t="s">
        <v>188</v>
      </c>
    </row>
    <row r="154" spans="1:10" ht="16.5" customHeight="1" x14ac:dyDescent="0.25">
      <c r="A154" s="28">
        <v>3</v>
      </c>
      <c r="B154" s="25" t="s">
        <v>189</v>
      </c>
      <c r="C154" s="795" t="s">
        <v>190</v>
      </c>
      <c r="D154" s="84" t="s">
        <v>12</v>
      </c>
      <c r="E154" s="549" t="s">
        <v>45</v>
      </c>
      <c r="F154" s="550" t="s">
        <v>187</v>
      </c>
      <c r="G154" s="652">
        <v>45</v>
      </c>
      <c r="H154" s="227">
        <f t="shared" si="5"/>
        <v>803.57142857142856</v>
      </c>
      <c r="I154" s="654" t="s">
        <v>414</v>
      </c>
      <c r="J154" s="647" t="s">
        <v>191</v>
      </c>
    </row>
    <row r="155" spans="1:10" x14ac:dyDescent="0.25">
      <c r="A155" s="28">
        <v>4</v>
      </c>
      <c r="B155" s="637" t="s">
        <v>408</v>
      </c>
      <c r="C155" s="795" t="s">
        <v>186</v>
      </c>
      <c r="D155" s="60" t="s">
        <v>22</v>
      </c>
      <c r="E155" s="549" t="s">
        <v>87</v>
      </c>
      <c r="F155" s="630" t="s">
        <v>410</v>
      </c>
      <c r="G155" s="652">
        <v>44</v>
      </c>
      <c r="H155" s="227">
        <f t="shared" si="5"/>
        <v>785.71428571428567</v>
      </c>
      <c r="I155" s="8">
        <v>4</v>
      </c>
      <c r="J155" s="19" t="s">
        <v>409</v>
      </c>
    </row>
    <row r="156" spans="1:10" x14ac:dyDescent="0.25">
      <c r="A156" s="28">
        <v>5</v>
      </c>
      <c r="B156" s="25" t="s">
        <v>192</v>
      </c>
      <c r="C156" s="795" t="s">
        <v>193</v>
      </c>
      <c r="D156" s="60" t="s">
        <v>12</v>
      </c>
      <c r="E156" s="549" t="s">
        <v>45</v>
      </c>
      <c r="F156" s="550" t="s">
        <v>194</v>
      </c>
      <c r="G156" s="652">
        <v>43</v>
      </c>
      <c r="H156" s="227">
        <f>(G156)*1000/56</f>
        <v>767.85714285714289</v>
      </c>
      <c r="I156" s="655" t="s">
        <v>415</v>
      </c>
      <c r="J156" s="647" t="s">
        <v>139</v>
      </c>
    </row>
    <row r="157" spans="1:10" x14ac:dyDescent="0.25">
      <c r="A157" s="28">
        <v>6</v>
      </c>
      <c r="B157" s="73" t="s">
        <v>18</v>
      </c>
      <c r="C157" s="795">
        <v>2012</v>
      </c>
      <c r="D157" s="100" t="s">
        <v>12</v>
      </c>
      <c r="E157" s="91" t="s">
        <v>42</v>
      </c>
      <c r="F157" s="60" t="s">
        <v>195</v>
      </c>
      <c r="G157" s="653">
        <v>43</v>
      </c>
      <c r="H157" s="227">
        <f>(G157)*1000/56</f>
        <v>767.85714285714289</v>
      </c>
      <c r="I157" s="655" t="s">
        <v>415</v>
      </c>
      <c r="J157" s="106" t="s">
        <v>108</v>
      </c>
    </row>
    <row r="158" spans="1:10" x14ac:dyDescent="0.25">
      <c r="A158" s="28">
        <v>7</v>
      </c>
      <c r="B158" s="559" t="s">
        <v>239</v>
      </c>
      <c r="C158" s="795">
        <v>2012</v>
      </c>
      <c r="D158" s="100" t="s">
        <v>12</v>
      </c>
      <c r="E158" s="549" t="s">
        <v>137</v>
      </c>
      <c r="F158" s="550" t="s">
        <v>329</v>
      </c>
      <c r="G158" s="652">
        <v>40</v>
      </c>
      <c r="H158" s="227">
        <f>(G158)*1000/56</f>
        <v>714.28571428571433</v>
      </c>
      <c r="I158" s="7">
        <v>7</v>
      </c>
      <c r="J158" s="648" t="s">
        <v>139</v>
      </c>
    </row>
    <row r="159" spans="1:10" x14ac:dyDescent="0.25">
      <c r="A159" s="28">
        <v>8</v>
      </c>
      <c r="B159" s="559" t="s">
        <v>411</v>
      </c>
      <c r="C159" s="795">
        <v>2012</v>
      </c>
      <c r="D159" s="100" t="s">
        <v>12</v>
      </c>
      <c r="E159" s="549" t="s">
        <v>43</v>
      </c>
      <c r="F159" s="550" t="s">
        <v>327</v>
      </c>
      <c r="G159" s="652">
        <v>39.5</v>
      </c>
      <c r="H159" s="227">
        <f>(G159)*1000/56</f>
        <v>705.35714285714289</v>
      </c>
      <c r="I159" s="7">
        <v>8</v>
      </c>
      <c r="J159" s="637" t="s">
        <v>191</v>
      </c>
    </row>
    <row r="160" spans="1:10" x14ac:dyDescent="0.25">
      <c r="A160" s="28">
        <v>9</v>
      </c>
      <c r="B160" s="559" t="s">
        <v>331</v>
      </c>
      <c r="C160" s="795">
        <v>2013</v>
      </c>
      <c r="D160" s="84" t="s">
        <v>12</v>
      </c>
      <c r="E160" s="549" t="s">
        <v>47</v>
      </c>
      <c r="F160" s="550" t="s">
        <v>412</v>
      </c>
      <c r="G160" s="652">
        <v>38</v>
      </c>
      <c r="H160" s="227">
        <f t="shared" ref="H160:H162" si="6">(G160)*1000/56</f>
        <v>678.57142857142856</v>
      </c>
      <c r="I160" s="644" t="s">
        <v>416</v>
      </c>
      <c r="J160" s="637" t="s">
        <v>333</v>
      </c>
    </row>
    <row r="161" spans="1:10" x14ac:dyDescent="0.25">
      <c r="A161" s="28">
        <v>10</v>
      </c>
      <c r="B161" s="559" t="s">
        <v>235</v>
      </c>
      <c r="C161" s="795">
        <v>2013</v>
      </c>
      <c r="D161" s="84" t="s">
        <v>12</v>
      </c>
      <c r="E161" s="549" t="s">
        <v>45</v>
      </c>
      <c r="F161" s="550" t="s">
        <v>412</v>
      </c>
      <c r="G161" s="652">
        <v>38</v>
      </c>
      <c r="H161" s="227">
        <f t="shared" si="6"/>
        <v>678.57142857142856</v>
      </c>
      <c r="I161" s="644" t="s">
        <v>416</v>
      </c>
      <c r="J161" s="672" t="s">
        <v>191</v>
      </c>
    </row>
    <row r="162" spans="1:10" ht="16.5" thickBot="1" x14ac:dyDescent="0.3">
      <c r="A162" s="75">
        <v>11</v>
      </c>
      <c r="B162" s="615" t="s">
        <v>413</v>
      </c>
      <c r="C162" s="76">
        <v>2013</v>
      </c>
      <c r="D162" s="577" t="s">
        <v>12</v>
      </c>
      <c r="E162" s="574" t="s">
        <v>64</v>
      </c>
      <c r="F162" s="575" t="s">
        <v>412</v>
      </c>
      <c r="G162" s="657">
        <v>38</v>
      </c>
      <c r="H162" s="90">
        <f t="shared" si="6"/>
        <v>678.57142857142856</v>
      </c>
      <c r="I162" s="658" t="s">
        <v>416</v>
      </c>
      <c r="J162" s="813" t="s">
        <v>440</v>
      </c>
    </row>
    <row r="163" spans="1:10" ht="16.5" thickTop="1" x14ac:dyDescent="0.25">
      <c r="A163" s="78">
        <v>12</v>
      </c>
      <c r="B163" s="79" t="s">
        <v>196</v>
      </c>
      <c r="C163" s="121" t="s">
        <v>193</v>
      </c>
      <c r="D163" s="94" t="s">
        <v>12</v>
      </c>
      <c r="E163" s="569" t="s">
        <v>45</v>
      </c>
      <c r="F163" s="570" t="s">
        <v>197</v>
      </c>
      <c r="G163" s="656">
        <v>37</v>
      </c>
      <c r="H163" s="235">
        <f t="shared" ref="H163:H172" si="7">(G163)*1000/56</f>
        <v>660.71428571428567</v>
      </c>
      <c r="I163" s="659" t="s">
        <v>417</v>
      </c>
      <c r="J163" s="354" t="s">
        <v>198</v>
      </c>
    </row>
    <row r="164" spans="1:10" ht="16.5" customHeight="1" x14ac:dyDescent="0.25">
      <c r="A164" s="28">
        <v>13</v>
      </c>
      <c r="B164" s="25" t="s">
        <v>199</v>
      </c>
      <c r="C164" s="795" t="s">
        <v>190</v>
      </c>
      <c r="D164" s="84" t="s">
        <v>12</v>
      </c>
      <c r="E164" s="549" t="s">
        <v>87</v>
      </c>
      <c r="F164" s="550" t="s">
        <v>197</v>
      </c>
      <c r="G164" s="652">
        <v>37</v>
      </c>
      <c r="H164" s="227">
        <f t="shared" si="7"/>
        <v>660.71428571428567</v>
      </c>
      <c r="I164" s="659" t="s">
        <v>417</v>
      </c>
      <c r="J164" s="647" t="s">
        <v>200</v>
      </c>
    </row>
    <row r="165" spans="1:10" ht="16.5" customHeight="1" x14ac:dyDescent="0.25">
      <c r="A165" s="28">
        <v>14</v>
      </c>
      <c r="B165" s="25" t="s">
        <v>201</v>
      </c>
      <c r="C165" s="795" t="s">
        <v>190</v>
      </c>
      <c r="D165" s="84" t="s">
        <v>12</v>
      </c>
      <c r="E165" s="549" t="s">
        <v>45</v>
      </c>
      <c r="F165" s="550" t="s">
        <v>202</v>
      </c>
      <c r="G165" s="652">
        <v>34</v>
      </c>
      <c r="H165" s="227">
        <f t="shared" si="7"/>
        <v>607.14285714285711</v>
      </c>
      <c r="I165" s="28"/>
      <c r="J165" s="647" t="s">
        <v>139</v>
      </c>
    </row>
    <row r="166" spans="1:10" ht="16.5" customHeight="1" x14ac:dyDescent="0.25">
      <c r="A166" s="28">
        <v>15</v>
      </c>
      <c r="B166" s="25" t="s">
        <v>203</v>
      </c>
      <c r="C166" s="795" t="s">
        <v>193</v>
      </c>
      <c r="D166" s="60" t="s">
        <v>12</v>
      </c>
      <c r="E166" s="549" t="s">
        <v>204</v>
      </c>
      <c r="F166" s="550" t="s">
        <v>202</v>
      </c>
      <c r="G166" s="652">
        <v>34</v>
      </c>
      <c r="H166" s="227">
        <f t="shared" si="7"/>
        <v>607.14285714285711</v>
      </c>
      <c r="I166" s="28"/>
      <c r="J166" s="647" t="s">
        <v>205</v>
      </c>
    </row>
    <row r="167" spans="1:10" s="83" customFormat="1" ht="16.5" customHeight="1" x14ac:dyDescent="0.25">
      <c r="A167" s="28">
        <v>16</v>
      </c>
      <c r="B167" s="25" t="s">
        <v>206</v>
      </c>
      <c r="C167" s="795" t="s">
        <v>190</v>
      </c>
      <c r="D167" s="84" t="s">
        <v>12</v>
      </c>
      <c r="E167" s="549" t="s">
        <v>207</v>
      </c>
      <c r="F167" s="550" t="s">
        <v>208</v>
      </c>
      <c r="G167" s="652">
        <v>33</v>
      </c>
      <c r="H167" s="227">
        <f t="shared" si="7"/>
        <v>589.28571428571433</v>
      </c>
      <c r="I167" s="660"/>
      <c r="J167" s="647" t="s">
        <v>209</v>
      </c>
    </row>
    <row r="168" spans="1:10" ht="16.5" customHeight="1" x14ac:dyDescent="0.25">
      <c r="A168" s="28">
        <v>17</v>
      </c>
      <c r="B168" s="25" t="s">
        <v>210</v>
      </c>
      <c r="C168" s="795" t="s">
        <v>186</v>
      </c>
      <c r="D168" s="60" t="s">
        <v>22</v>
      </c>
      <c r="E168" s="549" t="s">
        <v>204</v>
      </c>
      <c r="F168" s="550" t="s">
        <v>211</v>
      </c>
      <c r="G168" s="550">
        <v>32</v>
      </c>
      <c r="H168" s="227">
        <f t="shared" si="7"/>
        <v>571.42857142857144</v>
      </c>
      <c r="I168" s="28"/>
      <c r="J168" s="647" t="s">
        <v>205</v>
      </c>
    </row>
    <row r="169" spans="1:10" ht="16.5" customHeight="1" x14ac:dyDescent="0.25">
      <c r="A169" s="28">
        <v>18</v>
      </c>
      <c r="B169" s="25" t="s">
        <v>212</v>
      </c>
      <c r="C169" s="795" t="s">
        <v>190</v>
      </c>
      <c r="D169" s="84" t="s">
        <v>22</v>
      </c>
      <c r="E169" s="549" t="s">
        <v>137</v>
      </c>
      <c r="F169" s="550" t="s">
        <v>213</v>
      </c>
      <c r="G169" s="550">
        <v>29</v>
      </c>
      <c r="H169" s="227">
        <f t="shared" si="7"/>
        <v>517.85714285714289</v>
      </c>
      <c r="I169" s="28"/>
      <c r="J169" s="647" t="s">
        <v>214</v>
      </c>
    </row>
    <row r="170" spans="1:10" ht="16.5" customHeight="1" x14ac:dyDescent="0.25">
      <c r="A170" s="28">
        <v>19</v>
      </c>
      <c r="B170" s="649" t="s">
        <v>21</v>
      </c>
      <c r="C170" s="795">
        <v>2013</v>
      </c>
      <c r="D170" s="84" t="s">
        <v>12</v>
      </c>
      <c r="E170" s="91" t="s">
        <v>42</v>
      </c>
      <c r="F170" s="60" t="s">
        <v>215</v>
      </c>
      <c r="G170" s="60">
        <v>28</v>
      </c>
      <c r="H170" s="227">
        <f t="shared" si="7"/>
        <v>500</v>
      </c>
      <c r="I170" s="661"/>
      <c r="J170" s="650" t="s">
        <v>441</v>
      </c>
    </row>
    <row r="171" spans="1:10" x14ac:dyDescent="0.25">
      <c r="A171" s="28">
        <v>20</v>
      </c>
      <c r="B171" s="73" t="s">
        <v>25</v>
      </c>
      <c r="C171" s="795">
        <v>2016</v>
      </c>
      <c r="D171" s="795" t="s">
        <v>24</v>
      </c>
      <c r="E171" s="651" t="s">
        <v>42</v>
      </c>
      <c r="F171" s="795" t="s">
        <v>217</v>
      </c>
      <c r="G171" s="795">
        <v>24</v>
      </c>
      <c r="H171" s="227">
        <f t="shared" si="7"/>
        <v>428.57142857142856</v>
      </c>
      <c r="I171" s="28"/>
      <c r="J171" s="650" t="s">
        <v>441</v>
      </c>
    </row>
    <row r="172" spans="1:10" ht="16.5" customHeight="1" x14ac:dyDescent="0.25">
      <c r="A172" s="28">
        <v>21</v>
      </c>
      <c r="B172" s="73" t="s">
        <v>27</v>
      </c>
      <c r="C172" s="795">
        <v>2012</v>
      </c>
      <c r="D172" s="60" t="s">
        <v>12</v>
      </c>
      <c r="E172" s="91" t="s">
        <v>42</v>
      </c>
      <c r="F172" s="60" t="s">
        <v>219</v>
      </c>
      <c r="G172" s="795">
        <v>21.5</v>
      </c>
      <c r="H172" s="80">
        <f t="shared" si="7"/>
        <v>383.92857142857144</v>
      </c>
      <c r="I172" s="662"/>
      <c r="J172" s="77" t="s">
        <v>220</v>
      </c>
    </row>
    <row r="173" spans="1:10" x14ac:dyDescent="0.25">
      <c r="A173" s="11"/>
      <c r="B173" s="11"/>
      <c r="C173" s="11"/>
      <c r="D173" s="12"/>
      <c r="E173" s="12"/>
      <c r="F173" s="11"/>
      <c r="G173" s="11"/>
      <c r="H173" s="11"/>
      <c r="I173" s="11"/>
      <c r="J173" s="14"/>
    </row>
    <row r="174" spans="1:10" x14ac:dyDescent="0.25">
      <c r="A174" s="11"/>
      <c r="B174" s="11"/>
      <c r="C174" s="11"/>
      <c r="D174" s="12"/>
      <c r="E174" s="12"/>
      <c r="F174" s="11"/>
      <c r="G174" s="11"/>
      <c r="H174" s="11"/>
      <c r="I174" s="11"/>
      <c r="J174" s="14"/>
    </row>
    <row r="175" spans="1:10" x14ac:dyDescent="0.25">
      <c r="A175" s="11"/>
      <c r="B175" s="11"/>
      <c r="C175" s="11"/>
      <c r="D175" s="12"/>
      <c r="E175" s="12"/>
      <c r="F175" s="11"/>
      <c r="G175" s="11"/>
      <c r="H175" s="11"/>
      <c r="I175" s="11"/>
      <c r="J175" s="14"/>
    </row>
    <row r="176" spans="1:10" x14ac:dyDescent="0.25">
      <c r="A176" s="47" t="s">
        <v>110</v>
      </c>
      <c r="B176" s="48" t="s">
        <v>111</v>
      </c>
      <c r="C176" s="49"/>
      <c r="D176" s="50"/>
      <c r="E176" s="41"/>
      <c r="F176" s="52"/>
      <c r="G176" s="52"/>
      <c r="H176" s="53"/>
      <c r="I176" s="54"/>
      <c r="J176" s="55"/>
    </row>
    <row r="177" spans="1:10" ht="15" x14ac:dyDescent="0.25">
      <c r="A177" s="47" t="s">
        <v>110</v>
      </c>
      <c r="B177" s="830" t="s">
        <v>112</v>
      </c>
      <c r="C177" s="830"/>
      <c r="D177" s="830"/>
      <c r="E177" s="830"/>
      <c r="F177" s="830"/>
      <c r="G177" s="830"/>
      <c r="H177" s="830"/>
      <c r="I177" s="830"/>
      <c r="J177" s="830"/>
    </row>
    <row r="178" spans="1:10" ht="15" x14ac:dyDescent="0.25">
      <c r="A178" s="11"/>
      <c r="B178" s="830"/>
      <c r="C178" s="830"/>
      <c r="D178" s="830"/>
      <c r="E178" s="830"/>
      <c r="F178" s="830"/>
      <c r="G178" s="830"/>
      <c r="H178" s="830"/>
      <c r="I178" s="830"/>
      <c r="J178" s="830"/>
    </row>
    <row r="179" spans="1:10" x14ac:dyDescent="0.25">
      <c r="A179" s="11"/>
      <c r="B179" s="11"/>
      <c r="C179" s="11"/>
      <c r="D179" s="12"/>
      <c r="E179" s="12"/>
      <c r="F179" s="11"/>
      <c r="G179" s="11"/>
      <c r="H179" s="11"/>
      <c r="I179" s="11"/>
      <c r="J179" s="14"/>
    </row>
    <row r="180" spans="1:10" x14ac:dyDescent="0.25">
      <c r="A180" s="11"/>
      <c r="B180" s="11"/>
      <c r="C180" s="11"/>
      <c r="D180" s="12"/>
      <c r="E180" s="12"/>
      <c r="F180" s="11"/>
      <c r="G180" s="11"/>
      <c r="H180" s="11"/>
      <c r="I180" s="11"/>
      <c r="J180" s="14"/>
    </row>
    <row r="181" spans="1:10" x14ac:dyDescent="0.25">
      <c r="A181" s="11"/>
      <c r="B181" s="11"/>
      <c r="C181" s="11"/>
      <c r="D181" s="12"/>
      <c r="E181" s="12"/>
      <c r="F181" s="11"/>
      <c r="G181" s="11"/>
      <c r="H181" s="11"/>
      <c r="I181" s="11"/>
      <c r="J181" s="14"/>
    </row>
    <row r="182" spans="1:10" x14ac:dyDescent="0.25">
      <c r="A182" s="11"/>
      <c r="B182" s="11"/>
      <c r="C182" s="11"/>
      <c r="D182" s="12"/>
      <c r="E182" s="12"/>
      <c r="F182" s="11"/>
      <c r="G182" s="11"/>
      <c r="H182" s="11"/>
      <c r="I182" s="11"/>
      <c r="J182" s="14"/>
    </row>
    <row r="183" spans="1:10" x14ac:dyDescent="0.25">
      <c r="A183" s="11"/>
      <c r="B183" s="11"/>
      <c r="C183" s="11"/>
      <c r="D183" s="12"/>
      <c r="E183" s="12"/>
      <c r="F183" s="11"/>
      <c r="G183" s="11"/>
      <c r="H183" s="11"/>
      <c r="I183" s="11"/>
      <c r="J183" s="14"/>
    </row>
    <row r="184" spans="1:10" x14ac:dyDescent="0.25">
      <c r="A184" s="11"/>
      <c r="B184" s="11"/>
      <c r="C184" s="11"/>
      <c r="D184" s="12"/>
      <c r="E184" s="12"/>
      <c r="F184" s="11"/>
      <c r="G184" s="11"/>
      <c r="H184" s="11"/>
      <c r="I184" s="11"/>
      <c r="J184" s="14"/>
    </row>
    <row r="185" spans="1:10" x14ac:dyDescent="0.25">
      <c r="A185" s="11"/>
      <c r="B185" s="11"/>
      <c r="C185" s="11"/>
      <c r="D185" s="12"/>
      <c r="E185" s="12"/>
      <c r="F185" s="11"/>
      <c r="G185" s="11"/>
      <c r="H185" s="11"/>
      <c r="I185" s="11"/>
      <c r="J185" s="14"/>
    </row>
    <row r="186" spans="1:10" x14ac:dyDescent="0.25">
      <c r="A186" s="11"/>
      <c r="B186" s="11"/>
      <c r="C186" s="11"/>
      <c r="D186" s="12"/>
      <c r="E186" s="12"/>
      <c r="F186" s="11"/>
      <c r="G186" s="11"/>
      <c r="H186" s="11"/>
      <c r="I186" s="11"/>
      <c r="J186" s="14"/>
    </row>
    <row r="187" spans="1:10" x14ac:dyDescent="0.25">
      <c r="A187" s="11"/>
      <c r="B187" s="11"/>
      <c r="C187" s="11"/>
      <c r="D187" s="12"/>
      <c r="E187" s="12"/>
      <c r="F187" s="11"/>
      <c r="G187" s="11"/>
      <c r="H187" s="11"/>
      <c r="I187" s="11"/>
      <c r="J187" s="14"/>
    </row>
    <row r="188" spans="1:10" x14ac:dyDescent="0.25">
      <c r="A188" s="11"/>
      <c r="B188" s="11"/>
      <c r="C188" s="11"/>
      <c r="D188" s="12"/>
      <c r="E188" s="12"/>
      <c r="F188" s="11"/>
      <c r="G188" s="11"/>
      <c r="H188" s="11"/>
      <c r="I188" s="11"/>
      <c r="J188" s="14"/>
    </row>
    <row r="189" spans="1:10" x14ac:dyDescent="0.25">
      <c r="A189" s="11"/>
      <c r="B189" s="11"/>
      <c r="C189" s="11"/>
      <c r="D189" s="12"/>
      <c r="E189" s="12"/>
      <c r="F189" s="11"/>
      <c r="G189" s="11"/>
      <c r="H189" s="11"/>
      <c r="I189" s="11"/>
      <c r="J189" s="14"/>
    </row>
    <row r="190" spans="1:10" x14ac:dyDescent="0.25">
      <c r="A190" s="11"/>
      <c r="B190" s="11"/>
      <c r="C190" s="11"/>
      <c r="D190" s="12"/>
      <c r="E190" s="12"/>
      <c r="F190" s="11"/>
      <c r="G190" s="11"/>
      <c r="H190" s="11"/>
      <c r="I190" s="11"/>
      <c r="J190" s="14"/>
    </row>
    <row r="191" spans="1:10" x14ac:dyDescent="0.25">
      <c r="A191" s="11"/>
      <c r="B191" s="11"/>
      <c r="C191" s="11"/>
      <c r="D191" s="12"/>
      <c r="E191" s="12"/>
      <c r="F191" s="11"/>
      <c r="G191" s="11"/>
      <c r="H191" s="11"/>
      <c r="I191" s="11"/>
      <c r="J191" s="14"/>
    </row>
    <row r="192" spans="1:10" x14ac:dyDescent="0.25">
      <c r="A192" s="11"/>
      <c r="B192" s="11"/>
      <c r="C192" s="11"/>
      <c r="D192" s="12"/>
      <c r="E192" s="12"/>
      <c r="F192" s="11"/>
      <c r="G192" s="11"/>
      <c r="H192" s="11"/>
      <c r="I192" s="11"/>
      <c r="J192" s="14"/>
    </row>
    <row r="193" spans="1:10" x14ac:dyDescent="0.25">
      <c r="A193" s="11"/>
      <c r="B193" s="11"/>
      <c r="C193" s="11"/>
      <c r="D193" s="12"/>
      <c r="E193" s="12"/>
      <c r="F193" s="11"/>
      <c r="G193" s="11"/>
      <c r="H193" s="11"/>
      <c r="I193" s="11"/>
      <c r="J193" s="14"/>
    </row>
    <row r="194" spans="1:10" x14ac:dyDescent="0.25">
      <c r="A194" s="11"/>
      <c r="B194" s="11"/>
      <c r="C194" s="11"/>
      <c r="D194" s="12"/>
      <c r="E194" s="12"/>
      <c r="F194" s="11"/>
      <c r="G194" s="11"/>
      <c r="H194" s="11"/>
      <c r="I194" s="11"/>
      <c r="J194" s="14"/>
    </row>
  </sheetData>
  <mergeCells count="61">
    <mergeCell ref="B177:J178"/>
    <mergeCell ref="B126:J127"/>
    <mergeCell ref="A145:J145"/>
    <mergeCell ref="A146:J146"/>
    <mergeCell ref="A147:J147"/>
    <mergeCell ref="A149:B149"/>
    <mergeCell ref="C149:C151"/>
    <mergeCell ref="D149:D151"/>
    <mergeCell ref="E149:E151"/>
    <mergeCell ref="F149:J149"/>
    <mergeCell ref="A150:A151"/>
    <mergeCell ref="B150:B151"/>
    <mergeCell ref="F150:F151"/>
    <mergeCell ref="G150:G151"/>
    <mergeCell ref="I150:I151"/>
    <mergeCell ref="J150:J151"/>
    <mergeCell ref="A101:B101"/>
    <mergeCell ref="C101:C103"/>
    <mergeCell ref="D101:D103"/>
    <mergeCell ref="E101:E103"/>
    <mergeCell ref="F101:J101"/>
    <mergeCell ref="A102:A103"/>
    <mergeCell ref="B102:B103"/>
    <mergeCell ref="F102:F103"/>
    <mergeCell ref="G102:G103"/>
    <mergeCell ref="I102:I103"/>
    <mergeCell ref="J102:J103"/>
    <mergeCell ref="B79:J80"/>
    <mergeCell ref="A97:J97"/>
    <mergeCell ref="A98:J98"/>
    <mergeCell ref="A99:J99"/>
    <mergeCell ref="D100:F100"/>
    <mergeCell ref="B34:J35"/>
    <mergeCell ref="A50:J50"/>
    <mergeCell ref="A51:J51"/>
    <mergeCell ref="A52:J52"/>
    <mergeCell ref="A54:B54"/>
    <mergeCell ref="C54:C56"/>
    <mergeCell ref="D54:D56"/>
    <mergeCell ref="E54:E56"/>
    <mergeCell ref="F54:J54"/>
    <mergeCell ref="A55:A56"/>
    <mergeCell ref="B55:B56"/>
    <mergeCell ref="F55:F56"/>
    <mergeCell ref="G55:G56"/>
    <mergeCell ref="I55:I56"/>
    <mergeCell ref="J55:J56"/>
    <mergeCell ref="A1:J1"/>
    <mergeCell ref="A2:J2"/>
    <mergeCell ref="A3:J3"/>
    <mergeCell ref="A5:B5"/>
    <mergeCell ref="C5:C7"/>
    <mergeCell ref="D5:D7"/>
    <mergeCell ref="E5:E7"/>
    <mergeCell ref="F5:J5"/>
    <mergeCell ref="A6:A7"/>
    <mergeCell ref="B6:B7"/>
    <mergeCell ref="F6:F7"/>
    <mergeCell ref="G6:G7"/>
    <mergeCell ref="I6:I7"/>
    <mergeCell ref="J6:J7"/>
  </mergeCells>
  <hyperlinks>
    <hyperlink ref="J8" r:id="rId1" tooltip="Masters Last Chance Qualifier_x000d__x000d_11.05.2025" display="http://www.iwsftournament.com/homologation/scorebooks/20250512130502Scorebook25S071CS.HTM"/>
    <hyperlink ref="J12" r:id="rId2" tooltip="Moravia Cup_x000d_OLEKSOVICE_x000d_15.06.2025" display="https://www.iwwfed-ea.org/classic/25CZE003/"/>
    <hyperlink ref="J11" r:id="rId3" tooltip="2025 IWWF E&amp;A Under-21 Championship_x000d_Internationaler Wiener Wasserski Club_x000d_22.08.2025" display="https://www.iwwfed-ea.org/classic/25EURO05/"/>
    <hyperlink ref="J13" r:id="rId4" tooltip="XX International San Gervasio_x000d_San Gervasio Bresciano_x000d_22.06.2025" display="https://www.iwwfed-ea.org/classic/25ITA001/"/>
    <hyperlink ref="J15" r:id="rId5" tooltip="Spolana Cup 2025_x000d_KRENEK_x000d_21.09.2025" display="https://www.iwwfed-ea.org/classic/25CZE002/"/>
    <hyperlink ref="J14" r:id="rId6" tooltip="Poti Masters 2025_x000d_Ski Club Golden Lake_x000d_26.10.2025" display="https://www.iwwfed-ea.org/classic/25GEO001/"/>
    <hyperlink ref="J16" r:id="rId7" tooltip="2025 IWWF World Waterski Championships_x000d_Recetto_x000d_31.08.2025" display="https://www.iwwfed-ea.org/classic/25IWWF04/"/>
    <hyperlink ref="J17" r:id="rId8" tooltip="Championnat de Ligue AURA 2025_x000d_Ski Caraibes Albertville_x000d_04.10.2025" display="https://www.iwwfed-ea.org/classic/25FRA208/"/>
    <hyperlink ref="J18" r:id="rId9" tooltip="Waikato / BOP Regionals 2025_x000d_Piarere_x000d_23.03.2025" display="https://www.iwwfed-ea.org/classic/25NZL015/"/>
    <hyperlink ref="J19" r:id="rId10" tooltip="Viry Lake's challenge #7_x000d_Club Nautique de VIRY_x000d_21.09.2025" display="https://www.iwwfed-ea.org/classic/25FRA002/"/>
    <hyperlink ref="B57" r:id="rId11" display="https://www.iwwfed-ea.org/classic/rl2025/eame/index.php?skier=BEL162020796"/>
    <hyperlink ref="B58" r:id="rId12" display="https://www.iwwfed-ea.org/classic/rl2025/eame/index.php?skier=FRA372023602"/>
    <hyperlink ref="B59" r:id="rId13" display="https://www.iwwfed-ea.org/classic/rl2025/eame/index.php?skier=HUN912022908"/>
    <hyperlink ref="B60" r:id="rId14" display="https://www.iwwfed-ea.org/classic/rl2025/eame/index.php?skier=ITA742020809"/>
    <hyperlink ref="B61" r:id="rId15" display="https://www.iwwfed-ea.org/classic/rl2025/eame/index.php?skier=AUT322020726"/>
    <hyperlink ref="B62" r:id="rId16" display="https://www.iwwfed-ea.org/classic/rl2025/eame/index.php?skier=SWE982012478"/>
    <hyperlink ref="B63" r:id="rId17" display="https://www.iwwfed-ea.org/classic/rl2025/eame/index.php?skier=AUT142023448"/>
    <hyperlink ref="B64" r:id="rId18" display="https://www.iwwfed-ea.org/classic/rl2025/eame/index.php?skier=GRE412022663"/>
    <hyperlink ref="B65" r:id="rId19" display="https://www.iwwfed-ea.org/classic/rl2025/eame/index.php?skier=GBR962024132"/>
    <hyperlink ref="B66" r:id="rId20" display="https://www.iwwfed-ea.org/classic/rl2025/eame/index.php?skier=AUT982005183"/>
    <hyperlink ref="B67" r:id="rId21" display="https://www.iwwfed-ea.org/classic/rl2025/eame/index.php?skier=DEN092022706"/>
    <hyperlink ref="B69" r:id="rId22" display="https://www.iwwfed-ea.org/classic/rl2025/eame/index.php?skier=CZE552017873"/>
    <hyperlink ref="B70" r:id="rId23" display="https://www.iwwfed-ea.org/classic/rl2025/eame/index.php?skier=SUI452018135"/>
    <hyperlink ref="B68" r:id="rId24" display="https://www.iwwfed-ea.org/classic/rl2025/eame/index.php?skier=NOR442023341"/>
    <hyperlink ref="B8" r:id="rId25" display="https://www.iwwfed-ea.org/classic/rl2025/eame/index.php?skier=FRA842006482"/>
    <hyperlink ref="B9" r:id="rId26" display="https://www.iwwfed-ea.org/classic/rl2025/eame/index.php?skier=ITA842007840"/>
    <hyperlink ref="B10" r:id="rId27" display="https://www.iwwfed-ea.org/classic/rl2025/eame/index.php?skier=ITA182008638"/>
    <hyperlink ref="B11" r:id="rId28" display="https://www.iwwfed-ea.org/classic/rl2025/eame/index.php?skier=CZE522010502"/>
    <hyperlink ref="B12" r:id="rId29" display="https://www.iwwfed-ea.org/classic/rl2025/eame/index.php?skier=FRA102006248"/>
    <hyperlink ref="B13" r:id="rId30" display="https://www.iwwfed-ea.org/classic/rl2025/eame/index.php?skier=SWE102008285"/>
    <hyperlink ref="B14" r:id="rId31" display="https://www.iwwfed-ea.org/classic/rl2025/eame/index.php?skier=GER182007959"/>
    <hyperlink ref="B15" r:id="rId32" display="https://www.iwwfed-ea.org/classic/rl2025/eame/index.php?skier=GER152007960"/>
    <hyperlink ref="B16" r:id="rId33" display="https://www.iwwfed-ea.org/classic/rl2025/eame/index.php?skier=FRA072010517"/>
    <hyperlink ref="B17" r:id="rId34" display="https://www.iwwfed-ea.org/classic/rl2025/eame/index.php?skier=FRA652007717"/>
    <hyperlink ref="B18" r:id="rId35" display="https://www.iwwfed-ea.org/classic/rl2025/eame/index.php?skier=BEL392008243"/>
    <hyperlink ref="B19" r:id="rId36" display="https://www.iwwfed-ea.org/classic/rl2025/eame/index.php?skier=ESP762007972"/>
    <hyperlink ref="B20" r:id="rId37" display="https://www.iwwfed-ea.org/classic/rl2025/eame/index.php?skier=CZE282008085"/>
    <hyperlink ref="B21" r:id="rId38" display="https://www.iwwfed-ea.org/classic/rl2025/eame/index.php?skier=GBR612011469"/>
    <hyperlink ref="J20" r:id="rId39" tooltip="Vienna Slalom Cup 2025_x000d_Internationaler Wiener Wasserski Club_x000d_22.06.2025" display="https://www.iwwfed-ea.org/classic/25AUT004/"/>
    <hyperlink ref="J57" r:id="rId40" tooltip="2025 IWWF E&amp;A Under-21 Championship_x000d_Internationaler Wiener Wasserski Club_x000d_22.08.2025" display="https://www.iwwfed-ea.org/classic/25EURO05/"/>
    <hyperlink ref="J58" r:id="rId41" tooltip="Travers Grand Prix_x000d_Sunset Lakes, Groveland, FL_x000d_28.09.2025" display="http://www.iwsftournament.com/homologation/scorebooks/20251001131002Scorebook26S021CS.HTM"/>
    <hyperlink ref="J59" r:id="rId42" tooltip="Laghetto October Turns_x000d_Sperlonga_x000d_12.10.2025" display="https://www.iwwfed-ea.org/classic/25ITA017/"/>
    <hyperlink ref="J60" r:id="rId43" tooltip="2025 IWWF World Waterski Championships_x000d_Recetto_x000d_31.08.2025" display="https://www.iwwfed-ea.org/classic/25IWWF04/"/>
    <hyperlink ref="J61" r:id="rId44" tooltip="2025 Junior Canadian Open_x000d_Shalom Park, Edmonton,AB_x000d_20.07.2025" display="https://www.iwwfed-ea.org/classic/25CAN005/"/>
    <hyperlink ref="J62" r:id="rId45" tooltip="U-14, U-17 och U-21 SM_x000d_Nykoping Vattenskidklubb_x000d_13.07.2025" display="https://www.iwwfed-ea.org/classic/25SWE018/"/>
    <hyperlink ref="J63" r:id="rId46" tooltip="2025 IWWF E&amp;A Under-21 Championship_x000d_Internationaler Wiener Wasserski Club_x000d_22.08.2025" display="https://www.iwwfed-ea.org/classic/25EURO05/"/>
    <hyperlink ref="J64" r:id="rId47" tooltip="Austrian Masters All Categories_x000d_Fischlham_x000d_17.08.2025" display="https://www.iwwfed-ea.org/classic/25AUT006/"/>
    <hyperlink ref="J65" r:id="rId48" tooltip="Malibu Spring Multi_x000d_Hazelwoods Ski World_x000d_05.05.2025" display="https://www.iwwfed-ea.org/classic/25GBR006/"/>
    <hyperlink ref="J66" r:id="rId49" tooltip="NoWave Slalom Cup 2025_x000d_Neuaigen_x000d_15.06.2025" display="https://www.iwwfed-ea.org/classic/25AUT007/"/>
    <hyperlink ref="J67" r:id="rId50" tooltip="Special DM_x000d_Vallensb?k Vandskiklub_x000d_17.08.2025" display="https://www.iwwfed-ea.org/classic/25DEN001/"/>
    <hyperlink ref="J69" r:id="rId51" tooltip="2025 IWWF E&amp;A Under-21 Championship_x000d_Internationaler Wiener Wasserski Club_x000d_22.08.2025" display="https://www.iwwfed-ea.org/classic/25EURO05/"/>
    <hyperlink ref="J68" r:id="rId52" tooltip="Slastad Open 2025_x000d_Slastad VSK_x000d_22.06.2025" display="https://www.iwwfed-ea.org/classic/25NOR001/"/>
    <hyperlink ref="B24" r:id="rId53" display="https://iwwfed-ea.org/classic/rl2025/eame/index.php?skier=IWF100200010"/>
    <hyperlink ref="B23" r:id="rId54" display="https://iwwfed-ea.org/classic/rl2025/eame/index.php?skier=IWF100200011"/>
    <hyperlink ref="J70" r:id="rId55" display="https://www.iwwfed-ea.org/classic/25EURO05/"/>
    <hyperlink ref="B153" r:id="rId56" display="https://www.iwwfed-ea.org/classic/rl2025/eame/index.php?skier=GBR982015578"/>
    <hyperlink ref="B154" r:id="rId57" display="https://www.iwwfed-ea.org/classic/rl2025/eame/index.php?skier=AUT982024234"/>
    <hyperlink ref="B156" r:id="rId58" display="https://www.iwwfed-ea.org/classic/rl2025/eame/index.php?skier=AUT982024322"/>
    <hyperlink ref="B163" r:id="rId59" display="https://www.iwwfed-ea.org/classic/rl2025/eame/index.php?skier=AUT982024317"/>
    <hyperlink ref="B164" r:id="rId60" display="https://www.iwwfed-ea.org/classic/rl2025/eame/index.php?skier=BEL982010050"/>
    <hyperlink ref="B165" r:id="rId61" display="https://www.iwwfed-ea.org/classic/rl2025/eame/index.php?skier=AUT982024283"/>
    <hyperlink ref="B166" r:id="rId62" display="https://www.iwwfed-ea.org/classic/rl2025/eame/index.php?skier=POL982020537"/>
    <hyperlink ref="B167" r:id="rId63" display="https://www.iwwfed-ea.org/classic/rl2025/eame/index.php?skier=NED982019959"/>
    <hyperlink ref="B168" r:id="rId64" display="https://www.iwwfed-ea.org/classic/rl2025/eame/index.php?skier=POL982020538"/>
    <hyperlink ref="B169" r:id="rId65" display="https://www.iwwfed-ea.org/classic/rl2025/eame/index.php?skier=GRE982018696"/>
    <hyperlink ref="J153" r:id="rId66" tooltip="Sesena/s International Slalom_x000d_Botaski - Sesena Waterski Complex_x000d_05.10.2025" display="https://www.iwwfed-ea.org/classic/25ESP002/"/>
    <hyperlink ref="J154" r:id="rId67" tooltip="KLI Trophy 2025_x000d_Fosso Ghiaia_x000d_21.09.2025" display="https://www.iwwfed-ea.org/classic/25ITA015/"/>
    <hyperlink ref="J156" r:id="rId68" tooltip="Austrian Masters All Categories_x000d_Fischlham_x000d_17.08.2025" display="https://www.iwwfed-ea.org/classic/25AUT006/"/>
    <hyperlink ref="J163" r:id="rId69" tooltip="Linz Open in Memoriam Franz Kuhn_x000d_Salmsee, Steyregg_x000d_13.07.2025" display="https://www.iwwfed-ea.org/classic/25AUT003/"/>
    <hyperlink ref="J164" r:id="rId70" tooltip="SWK-Cup 2025_x000d_S.W.K. Schoten_x000d_17.08.2025" display="https://www.iwwfed-ea.org/classic/25BEL007/"/>
    <hyperlink ref="J165" r:id="rId71" tooltip="Austrian Masters All Categories_x000d_Fischlham_x000d_17.08.2025" display="https://www.iwwfed-ea.org/classic/25AUT006/"/>
    <hyperlink ref="J166" r:id="rId72" tooltip="International German Open 2025_x000d_Feldberg_x000d_10.08.2025" display="https://www.iwwfed-ea.org/classic/25GER003/"/>
    <hyperlink ref="J167" r:id="rId73" tooltip="The 2025 BENELUX Championships_x000d_VVW-Integra Eke/Nazareth_x000d_10.08.2025" display="https://www.iwwfed-ea.org/classic/25BEL003/"/>
    <hyperlink ref="J168" r:id="rId74" tooltip="International German Open 2025_x000d_Feldberg_x000d_10.08.2025" display="https://www.iwwfed-ea.org/classic/25GER003/"/>
    <hyperlink ref="J169" r:id="rId75" tooltip="1st WESTERN MACEDONIA CUP_x000d_Polifitos lake_x000d_14.09.2025" display="https://www.iwwfed-ea.org/classic/25GRE010/"/>
    <hyperlink ref="J21" r:id="rId76" tooltip="2025 IWWF World Waterski Championships_x000d_Recetto_x000d_31.08.2025" display="https://www.iwwfed-ea.org/classic/25IWWF04/"/>
    <hyperlink ref="B104" r:id="rId77" display="https://www.iwwfed-ea.org/classic/rl2025/eame/index.php?skier=FRA372023602"/>
    <hyperlink ref="B107" r:id="rId78" display="https://www.iwwfed-ea.org/classic/rl2025/eame/index.php?skier=SVK862020805"/>
    <hyperlink ref="B110" r:id="rId79" display="https://www.iwwfed-ea.org/classic/rl2025/eame/index.php?skier=ITA582022916"/>
    <hyperlink ref="B111" r:id="rId80" display="https://www.iwwfed-ea.org/classic/rl2025/eame/index.php?skier=FRA982023640"/>
    <hyperlink ref="B113" r:id="rId81" display="https://www.iwwfed-ea.org/classic/rl2025/eame/index.php?skier=AUT982024223"/>
    <hyperlink ref="B106" r:id="rId82" display="https://www.iwwfed-ea.org/classic/rl2025/eame/index.php?skier=AUT492023986"/>
    <hyperlink ref="B114" r:id="rId83" display="https://www.iwwfed-ea.org/classic/rl2025/eame/index.php?skier=UKR452022985"/>
    <hyperlink ref="B115" r:id="rId84" display="https://www.iwwfed-ea.org/classic/rl2025/eame/index.php?skier=SWE982012540"/>
    <hyperlink ref="B116" r:id="rId85" display="https://www.iwwfed-ea.org/classic/rl2025/eame/index.php?skier=SUI552023305"/>
    <hyperlink ref="B117" r:id="rId86" display="https://www.iwwfed-ea.org/classic/rl2025/eame/index.php?skier=GRE982018487"/>
    <hyperlink ref="J117" r:id="rId87" tooltip="Austrian Masters All Categories_x000d_Fischlham_x000d_17.08.2025" display="https://www.iwwfed-ea.org/classic/25AUT006/"/>
    <hyperlink ref="J116" r:id="rId88" tooltip="Championnat de Ligue AURA 2025_x000d_Ski Caraibes Albertville_x000d_04.10.2025" display="https://www.iwwfed-ea.org/classic/25FRA208/"/>
    <hyperlink ref="J115" r:id="rId89" tooltip="VVK International slalom and jump_x000d_Vallensb?k Vandskiklub_x000d_21.09.2025" display="https://www.iwwfed-ea.org/classic/25DEN003/"/>
    <hyperlink ref="J114" r:id="rId90" tooltip="2025 IWWF E&amp;A Youth (U14 &amp; U17) Championship_x000d_Botaski - Sesena Waterski Complex_x000d_20.07.2025" display="https://www.iwwfed-ea.org/classic/25EURO06/"/>
    <hyperlink ref="J113" r:id="rId91" tooltip="Vienna Slalom Cup 2025_x000d_Internationaler Wiener Wasserski Club_x000d_22.06.2025" display="https://www.iwwfed-ea.org/classic/25AUT004/"/>
    <hyperlink ref="J111" r:id="rId92" tooltip="CISN Slalom Cup_x000d_CISN (Centre International de ski nautique)_x000d_28.09.2025" display="https://www.iwwfed-ea.org/classic/25MON002/"/>
    <hyperlink ref="J110" r:id="rId93" tooltip="2025 IWWF E&amp;A Youth (U14 &amp; U17) Championship_x000d_Botaski - Sesena Waterski Complex_x000d_20.07.2025" display="https://www.iwwfed-ea.org/classic/25EURO06/"/>
    <hyperlink ref="J107" r:id="rId94" tooltip="Austrian Open 2025_x000d_Fischlham_x000d_06.07.2025" display="https://www.iwwfed-ea.org/classic/25AUT002/"/>
    <hyperlink ref="J104" r:id="rId95" tooltip="Travers Grand Prix_x000d_Sunset Lakes, Groveland, FL_x000d_28.09.2025" display="http://www.iwsftournament.com/homologation/scorebooks/20251001131002Scorebook26S021CS.HTM"/>
    <hyperlink ref="B109" r:id="rId96" display="https://ems.iwwf.sport/RankingList/ScoringDetailsWaterSki?Id=29a5a2c3-512f-4058-8c95-f659e42af6ba&amp;RankingListLogId=8130597d-3486-4058-8832-2ab5ae1d4810&amp;Event=10&amp;IdRankinglistPlacement=7b6aa7ad-2951-4727-9a18-270c4973e096&amp;DisciplineId=7&amp;EventId=10&amp;SeasonId=10&amp;Month=5&amp;RLAgeCategoryId=&amp;Gender=&amp;ConfederationId=&amp;FederationId=&amp;Lastname=&amp;Firstname=&amp;AthleteCode=&amp;RLConfederationId=1"/>
    <hyperlink ref="B22" r:id="rId97" display="https://iwwfed-ea.org/classic/rl2025/eame/index.php?skier=AUT612020393"/>
    <hyperlink ref="J22" r:id="rId98" tooltip="Austrian Nationals 2025_x000d_Fischlham_x000d_20.07.2025" display="https://www.iwwfed-ea.org/classic/25AUT005/"/>
    <hyperlink ref="J106" r:id="rId99" display="https://ems.iwwf.sport/Competitions/Details?Id=e49d3782-f72d-41fe-888c-1519f2fdfc97"/>
    <hyperlink ref="B155" r:id="rId100" display="https://ems.iwwf.sport/RankingList/ScoringDetailsWaterSki?Id=ec3d84db-4109-4f3d-9038-d46a481b8a6d&amp;RankingListLogId=8130597d-3486-4058-8832-2ab5ae1d4810&amp;Event=10&amp;IdRankinglistPlacement=109c24a3-0d09-4092-b234-a6c2de6faa2e&amp;DisciplineId=7&amp;EventId=10&amp;SeasonId=10&amp;Month=5&amp;RLAgeCategoryId=&amp;Gender=&amp;ConfederationId=&amp;FederationId=&amp;Lastname=&amp;Firstname=&amp;AthleteCode=&amp;RLConfederationId=1"/>
    <hyperlink ref="B160" r:id="rId101" display="https://iwwfed-ea.org/classic/rl2025/eame/index.php?skier=FRA982023672"/>
    <hyperlink ref="B161" r:id="rId102" display="https://iwwfed-ea.org/classic/rl2025/eame/index.php?skier=AUT982024229"/>
    <hyperlink ref="J160" r:id="rId103" tooltip="Championnat de France RELEVES 2025_x000d_Ski nautique Montbeliardais_x000d_11.07.2025" display="https://www.iwwfed-ea.org/classic/25FRA016/"/>
    <hyperlink ref="J159" r:id="rId104" tooltip="KLI Trophy 2025_x000d_Fosso Ghiaia_x000d_21.09.2025" display="https://www.iwwfed-ea.org/classic/25ITA015/"/>
    <hyperlink ref="J158" r:id="rId105" tooltip="Austrian Masters All Categories_x000d_Fischlham_x000d_17.08.2025" display="https://www.iwwfed-ea.org/classic/25AUT006/"/>
    <hyperlink ref="B162" r:id="rId106" display="https://iwwfed-ea.org/classic/rl2025/eame/index.php?skier=ITA982018277"/>
    <hyperlink ref="J161" r:id="rId107" display="https://www.iwwfed-ea.org/classic/25ITA015/"/>
    <hyperlink ref="J162" r:id="rId108" tooltip="Campionati Italiani di Categoria_x000d_Recetto_x000d_07.09.2025" display="https://www.iwwfed-ea.org/classic/25ITA006/"/>
  </hyperlinks>
  <pageMargins left="0.57291666666666663" right="0.30824829931972791" top="0.19685039370078741" bottom="0.35433070866141736" header="0.19685039370078741" footer="0.11811023622047245"/>
  <pageSetup paperSize="9" orientation="portrait" horizontalDpi="0" verticalDpi="0" r:id="rId1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showWhiteSpace="0" view="pageLayout" topLeftCell="A52" zoomScale="115" zoomScaleNormal="100" zoomScalePageLayoutView="115" workbookViewId="0">
      <selection activeCell="B87" sqref="B87"/>
    </sheetView>
  </sheetViews>
  <sheetFormatPr defaultRowHeight="15.75" x14ac:dyDescent="0.25"/>
  <cols>
    <col min="1" max="1" width="4.140625" style="115" customWidth="1"/>
    <col min="2" max="2" width="22.5703125" style="4" customWidth="1"/>
    <col min="3" max="3" width="8.5703125" style="4" customWidth="1"/>
    <col min="4" max="4" width="9.5703125" style="5" customWidth="1"/>
    <col min="5" max="5" width="7.85546875" style="5" customWidth="1"/>
    <col min="6" max="6" width="8.42578125" style="4" customWidth="1"/>
    <col min="7" max="7" width="9" style="4" customWidth="1"/>
    <col min="8" max="8" width="6.7109375" style="4" customWidth="1"/>
    <col min="9" max="9" width="11.28515625" style="36" customWidth="1"/>
  </cols>
  <sheetData>
    <row r="1" spans="1:9" x14ac:dyDescent="0.25">
      <c r="A1" s="816" t="s">
        <v>51</v>
      </c>
      <c r="B1" s="816"/>
      <c r="C1" s="816"/>
      <c r="D1" s="816"/>
      <c r="E1" s="816"/>
      <c r="F1" s="816"/>
      <c r="G1" s="816"/>
      <c r="H1" s="816"/>
      <c r="I1" s="816"/>
    </row>
    <row r="2" spans="1:9" x14ac:dyDescent="0.25">
      <c r="A2" s="816" t="s">
        <v>376</v>
      </c>
      <c r="B2" s="816"/>
      <c r="C2" s="816"/>
      <c r="D2" s="816"/>
      <c r="E2" s="816"/>
      <c r="F2" s="816"/>
      <c r="G2" s="816"/>
      <c r="H2" s="816"/>
      <c r="I2" s="816"/>
    </row>
    <row r="3" spans="1:9" x14ac:dyDescent="0.25">
      <c r="A3" s="816" t="s">
        <v>222</v>
      </c>
      <c r="B3" s="816"/>
      <c r="C3" s="816"/>
      <c r="D3" s="816"/>
      <c r="E3" s="816"/>
      <c r="F3" s="816"/>
      <c r="G3" s="816"/>
      <c r="H3" s="816"/>
      <c r="I3" s="816"/>
    </row>
    <row r="4" spans="1:9" x14ac:dyDescent="0.25">
      <c r="B4" s="11"/>
      <c r="C4" s="11"/>
      <c r="D4" s="116" t="s">
        <v>54</v>
      </c>
      <c r="F4" s="11"/>
      <c r="G4" s="11"/>
      <c r="H4" s="11"/>
      <c r="I4" s="11"/>
    </row>
    <row r="5" spans="1:9" x14ac:dyDescent="0.25">
      <c r="A5" s="836" t="s">
        <v>223</v>
      </c>
      <c r="B5" s="836"/>
      <c r="C5" s="819" t="s">
        <v>0</v>
      </c>
      <c r="D5" s="837" t="s">
        <v>1</v>
      </c>
      <c r="E5" s="820" t="s">
        <v>50</v>
      </c>
      <c r="F5" s="821" t="s">
        <v>377</v>
      </c>
      <c r="G5" s="821"/>
      <c r="H5" s="821"/>
      <c r="I5" s="821"/>
    </row>
    <row r="6" spans="1:9" ht="15" customHeight="1" x14ac:dyDescent="0.25">
      <c r="A6" s="838" t="s">
        <v>55</v>
      </c>
      <c r="B6" s="834" t="s">
        <v>224</v>
      </c>
      <c r="C6" s="819"/>
      <c r="D6" s="837"/>
      <c r="E6" s="820"/>
      <c r="F6" s="826" t="s">
        <v>2</v>
      </c>
      <c r="G6" s="839" t="s">
        <v>3</v>
      </c>
      <c r="H6" s="840" t="s">
        <v>29</v>
      </c>
      <c r="I6" s="828" t="s">
        <v>58</v>
      </c>
    </row>
    <row r="7" spans="1:9" ht="15" x14ac:dyDescent="0.25">
      <c r="A7" s="838"/>
      <c r="B7" s="834"/>
      <c r="C7" s="819"/>
      <c r="D7" s="837"/>
      <c r="E7" s="820"/>
      <c r="F7" s="826"/>
      <c r="G7" s="839"/>
      <c r="H7" s="840"/>
      <c r="I7" s="828"/>
    </row>
    <row r="8" spans="1:9" ht="16.5" customHeight="1" x14ac:dyDescent="0.3">
      <c r="A8" s="119">
        <v>1</v>
      </c>
      <c r="B8" s="120" t="s">
        <v>30</v>
      </c>
      <c r="C8" s="121">
        <v>1994</v>
      </c>
      <c r="D8" s="121" t="s">
        <v>5</v>
      </c>
      <c r="E8" s="122" t="s">
        <v>43</v>
      </c>
      <c r="F8" s="123">
        <v>10330</v>
      </c>
      <c r="G8" s="124">
        <f t="shared" ref="G8:G22" si="0">F8*1000/11260</f>
        <v>917.40674955595023</v>
      </c>
      <c r="H8" s="125">
        <v>1</v>
      </c>
      <c r="I8" s="23" t="s">
        <v>62</v>
      </c>
    </row>
    <row r="9" spans="1:9" ht="16.5" customHeight="1" x14ac:dyDescent="0.3">
      <c r="A9" s="129">
        <v>2</v>
      </c>
      <c r="B9" s="98" t="s">
        <v>4</v>
      </c>
      <c r="C9" s="602">
        <v>2002</v>
      </c>
      <c r="D9" s="602" t="s">
        <v>5</v>
      </c>
      <c r="E9" s="74" t="s">
        <v>42</v>
      </c>
      <c r="F9" s="87">
        <v>7900</v>
      </c>
      <c r="G9" s="2">
        <f t="shared" si="0"/>
        <v>701.59857904085254</v>
      </c>
      <c r="H9" s="130">
        <v>2</v>
      </c>
      <c r="I9" s="19" t="s">
        <v>66</v>
      </c>
    </row>
    <row r="10" spans="1:9" ht="16.5" customHeight="1" x14ac:dyDescent="0.3">
      <c r="A10" s="129">
        <v>3</v>
      </c>
      <c r="B10" s="98" t="s">
        <v>6</v>
      </c>
      <c r="C10" s="602">
        <v>2004</v>
      </c>
      <c r="D10" s="64" t="s">
        <v>5</v>
      </c>
      <c r="E10" s="74" t="s">
        <v>42</v>
      </c>
      <c r="F10" s="87">
        <v>7250</v>
      </c>
      <c r="G10" s="2">
        <f t="shared" si="0"/>
        <v>643.87211367673183</v>
      </c>
      <c r="H10" s="132">
        <v>3</v>
      </c>
      <c r="I10" s="19" t="s">
        <v>66</v>
      </c>
    </row>
    <row r="11" spans="1:9" ht="16.5" customHeight="1" x14ac:dyDescent="0.3">
      <c r="A11" s="129">
        <v>4</v>
      </c>
      <c r="B11" s="113" t="s">
        <v>34</v>
      </c>
      <c r="C11" s="602">
        <v>2010</v>
      </c>
      <c r="D11" s="602" t="s">
        <v>9</v>
      </c>
      <c r="E11" s="133" t="s">
        <v>46</v>
      </c>
      <c r="F11" s="604">
        <v>7210</v>
      </c>
      <c r="G11" s="2">
        <f t="shared" si="0"/>
        <v>640.31971580817049</v>
      </c>
      <c r="H11" s="134">
        <v>4</v>
      </c>
      <c r="I11" s="782" t="s">
        <v>378</v>
      </c>
    </row>
    <row r="12" spans="1:9" ht="16.5" customHeight="1" x14ac:dyDescent="0.3">
      <c r="A12" s="129">
        <v>5</v>
      </c>
      <c r="B12" s="113" t="s">
        <v>31</v>
      </c>
      <c r="C12" s="602">
        <v>1984</v>
      </c>
      <c r="D12" s="602" t="s">
        <v>35</v>
      </c>
      <c r="E12" s="133" t="s">
        <v>44</v>
      </c>
      <c r="F12" s="59">
        <v>7040</v>
      </c>
      <c r="G12" s="2">
        <f t="shared" si="0"/>
        <v>625.22202486678509</v>
      </c>
      <c r="H12" s="135">
        <v>5</v>
      </c>
      <c r="I12" s="23" t="s">
        <v>73</v>
      </c>
    </row>
    <row r="13" spans="1:9" ht="16.5" customHeight="1" x14ac:dyDescent="0.3">
      <c r="A13" s="129">
        <v>6</v>
      </c>
      <c r="B13" s="113" t="s">
        <v>32</v>
      </c>
      <c r="C13" s="602">
        <v>1999</v>
      </c>
      <c r="D13" s="602" t="s">
        <v>5</v>
      </c>
      <c r="E13" s="133" t="s">
        <v>45</v>
      </c>
      <c r="F13" s="59">
        <v>6920</v>
      </c>
      <c r="G13" s="2">
        <f t="shared" si="0"/>
        <v>614.56483126110129</v>
      </c>
      <c r="H13" s="136">
        <v>6</v>
      </c>
      <c r="I13" s="23" t="s">
        <v>76</v>
      </c>
    </row>
    <row r="14" spans="1:9" ht="16.5" customHeight="1" x14ac:dyDescent="0.3">
      <c r="A14" s="129">
        <v>7</v>
      </c>
      <c r="B14" s="113" t="s">
        <v>37</v>
      </c>
      <c r="C14" s="602">
        <v>1971</v>
      </c>
      <c r="D14" s="602" t="s">
        <v>41</v>
      </c>
      <c r="E14" s="133" t="s">
        <v>49</v>
      </c>
      <c r="F14" s="59">
        <v>6500</v>
      </c>
      <c r="G14" s="2">
        <f t="shared" si="0"/>
        <v>577.26465364120781</v>
      </c>
      <c r="H14" s="136">
        <v>7</v>
      </c>
      <c r="I14" s="23" t="s">
        <v>78</v>
      </c>
    </row>
    <row r="15" spans="1:9" ht="16.5" customHeight="1" x14ac:dyDescent="0.3">
      <c r="A15" s="129">
        <v>8</v>
      </c>
      <c r="B15" s="113" t="s">
        <v>33</v>
      </c>
      <c r="C15" s="602">
        <v>2007</v>
      </c>
      <c r="D15" s="602" t="s">
        <v>7</v>
      </c>
      <c r="E15" s="133" t="s">
        <v>44</v>
      </c>
      <c r="F15" s="59">
        <v>6490</v>
      </c>
      <c r="G15" s="2">
        <f t="shared" si="0"/>
        <v>576.37655417406745</v>
      </c>
      <c r="H15" s="136">
        <v>8</v>
      </c>
      <c r="I15" s="23" t="s">
        <v>80</v>
      </c>
    </row>
    <row r="16" spans="1:9" ht="16.5" customHeight="1" x14ac:dyDescent="0.3">
      <c r="A16" s="129">
        <v>9</v>
      </c>
      <c r="B16" s="113" t="s">
        <v>36</v>
      </c>
      <c r="C16" s="602">
        <v>1991</v>
      </c>
      <c r="D16" s="602" t="s">
        <v>5</v>
      </c>
      <c r="E16" s="133" t="s">
        <v>44</v>
      </c>
      <c r="F16" s="59">
        <v>6420</v>
      </c>
      <c r="G16" s="2">
        <f t="shared" si="0"/>
        <v>570.15985790408524</v>
      </c>
      <c r="H16" s="136">
        <v>9</v>
      </c>
      <c r="I16" s="23" t="s">
        <v>83</v>
      </c>
    </row>
    <row r="17" spans="1:9" ht="16.5" customHeight="1" x14ac:dyDescent="0.3">
      <c r="A17" s="129">
        <v>10</v>
      </c>
      <c r="B17" s="113" t="s">
        <v>38</v>
      </c>
      <c r="C17" s="602">
        <v>2002</v>
      </c>
      <c r="D17" s="602" t="s">
        <v>5</v>
      </c>
      <c r="E17" s="133" t="s">
        <v>47</v>
      </c>
      <c r="F17" s="59">
        <v>6180</v>
      </c>
      <c r="G17" s="2">
        <f t="shared" si="0"/>
        <v>548.84547069271764</v>
      </c>
      <c r="H17" s="136">
        <v>10</v>
      </c>
      <c r="I17" s="185" t="s">
        <v>85</v>
      </c>
    </row>
    <row r="18" spans="1:9" ht="16.5" customHeight="1" x14ac:dyDescent="0.3">
      <c r="A18" s="129">
        <v>11</v>
      </c>
      <c r="B18" s="113" t="s">
        <v>39</v>
      </c>
      <c r="C18" s="602">
        <v>1998</v>
      </c>
      <c r="D18" s="602" t="s">
        <v>5</v>
      </c>
      <c r="E18" s="133" t="s">
        <v>48</v>
      </c>
      <c r="F18" s="59">
        <v>6000</v>
      </c>
      <c r="G18" s="2">
        <f t="shared" si="0"/>
        <v>532.85968028419188</v>
      </c>
      <c r="H18" s="136">
        <v>11</v>
      </c>
      <c r="I18" s="186" t="s">
        <v>88</v>
      </c>
    </row>
    <row r="19" spans="1:9" ht="16.5" customHeight="1" thickBot="1" x14ac:dyDescent="0.35">
      <c r="A19" s="137">
        <v>12</v>
      </c>
      <c r="B19" s="138" t="s">
        <v>40</v>
      </c>
      <c r="C19" s="76">
        <v>2011</v>
      </c>
      <c r="D19" s="139" t="s">
        <v>9</v>
      </c>
      <c r="E19" s="140" t="s">
        <v>48</v>
      </c>
      <c r="F19" s="606">
        <v>5830</v>
      </c>
      <c r="G19" s="141">
        <f t="shared" si="0"/>
        <v>517.76198934280637</v>
      </c>
      <c r="H19" s="142">
        <v>12</v>
      </c>
      <c r="I19" s="782" t="s">
        <v>379</v>
      </c>
    </row>
    <row r="20" spans="1:9" ht="16.5" customHeight="1" thickTop="1" x14ac:dyDescent="0.3">
      <c r="A20" s="119">
        <v>13</v>
      </c>
      <c r="B20" s="143" t="s">
        <v>8</v>
      </c>
      <c r="C20" s="121">
        <v>2010</v>
      </c>
      <c r="D20" s="121" t="s">
        <v>9</v>
      </c>
      <c r="E20" s="144" t="s">
        <v>42</v>
      </c>
      <c r="F20" s="145">
        <v>5140</v>
      </c>
      <c r="G20" s="124">
        <f t="shared" si="0"/>
        <v>456.48312611012432</v>
      </c>
      <c r="H20" s="146">
        <v>15</v>
      </c>
      <c r="I20" s="82" t="s">
        <v>225</v>
      </c>
    </row>
    <row r="21" spans="1:9" ht="16.5" customHeight="1" x14ac:dyDescent="0.3">
      <c r="A21" s="129">
        <v>14</v>
      </c>
      <c r="B21" s="98" t="s">
        <v>10</v>
      </c>
      <c r="C21" s="602">
        <v>2010</v>
      </c>
      <c r="D21" s="602" t="s">
        <v>9</v>
      </c>
      <c r="E21" s="74" t="s">
        <v>42</v>
      </c>
      <c r="F21" s="147">
        <v>4650</v>
      </c>
      <c r="G21" s="2">
        <f t="shared" si="0"/>
        <v>412.96625222024869</v>
      </c>
      <c r="H21" s="148">
        <v>21</v>
      </c>
      <c r="I21" s="19" t="s">
        <v>426</v>
      </c>
    </row>
    <row r="22" spans="1:9" ht="16.5" customHeight="1" x14ac:dyDescent="0.3">
      <c r="A22" s="113">
        <v>15</v>
      </c>
      <c r="B22" s="98" t="s">
        <v>11</v>
      </c>
      <c r="C22" s="557">
        <v>2012</v>
      </c>
      <c r="D22" s="557" t="s">
        <v>12</v>
      </c>
      <c r="E22" s="74" t="s">
        <v>42</v>
      </c>
      <c r="F22" s="87">
        <v>4600</v>
      </c>
      <c r="G22" s="2">
        <f t="shared" si="0"/>
        <v>408.52575488454704</v>
      </c>
      <c r="H22" s="148">
        <v>22</v>
      </c>
      <c r="I22" s="19" t="s">
        <v>226</v>
      </c>
    </row>
    <row r="23" spans="1:9" ht="16.5" customHeight="1" x14ac:dyDescent="0.25"/>
    <row r="24" spans="1:9" ht="16.5" customHeight="1" x14ac:dyDescent="0.25">
      <c r="A24" s="816" t="s">
        <v>51</v>
      </c>
      <c r="B24" s="816"/>
      <c r="C24" s="816"/>
      <c r="D24" s="816"/>
      <c r="E24" s="816"/>
      <c r="F24" s="816"/>
      <c r="G24" s="816"/>
      <c r="H24" s="816"/>
      <c r="I24" s="816"/>
    </row>
    <row r="25" spans="1:9" ht="16.5" customHeight="1" x14ac:dyDescent="0.25">
      <c r="A25" s="816" t="s">
        <v>376</v>
      </c>
      <c r="B25" s="816"/>
      <c r="C25" s="816"/>
      <c r="D25" s="816"/>
      <c r="E25" s="816"/>
      <c r="F25" s="816"/>
      <c r="G25" s="816"/>
      <c r="H25" s="816"/>
      <c r="I25" s="816"/>
    </row>
    <row r="26" spans="1:9" ht="16.5" customHeight="1" x14ac:dyDescent="0.25">
      <c r="A26" s="816" t="s">
        <v>222</v>
      </c>
      <c r="B26" s="816"/>
      <c r="C26" s="816"/>
      <c r="D26" s="816"/>
      <c r="E26" s="816"/>
      <c r="F26" s="816"/>
      <c r="G26" s="816"/>
      <c r="H26" s="816"/>
      <c r="I26" s="816"/>
    </row>
    <row r="27" spans="1:9" ht="16.5" customHeight="1" x14ac:dyDescent="0.25">
      <c r="B27" s="39"/>
      <c r="C27" s="149"/>
      <c r="D27" s="72" t="s">
        <v>227</v>
      </c>
      <c r="E27" s="149"/>
      <c r="F27" s="150"/>
      <c r="G27" s="150"/>
      <c r="H27" s="11"/>
      <c r="I27" s="14"/>
    </row>
    <row r="28" spans="1:9" ht="16.5" customHeight="1" x14ac:dyDescent="0.25">
      <c r="A28" s="836" t="s">
        <v>227</v>
      </c>
      <c r="B28" s="836"/>
      <c r="C28" s="819" t="s">
        <v>0</v>
      </c>
      <c r="D28" s="837" t="s">
        <v>1</v>
      </c>
      <c r="E28" s="820" t="s">
        <v>50</v>
      </c>
      <c r="F28" s="821" t="s">
        <v>377</v>
      </c>
      <c r="G28" s="821"/>
      <c r="H28" s="821"/>
      <c r="I28" s="821"/>
    </row>
    <row r="29" spans="1:9" ht="16.5" customHeight="1" x14ac:dyDescent="0.25">
      <c r="A29" s="838" t="s">
        <v>55</v>
      </c>
      <c r="B29" s="834" t="s">
        <v>224</v>
      </c>
      <c r="C29" s="819"/>
      <c r="D29" s="837"/>
      <c r="E29" s="820"/>
      <c r="F29" s="826" t="s">
        <v>2</v>
      </c>
      <c r="G29" s="839" t="s">
        <v>3</v>
      </c>
      <c r="H29" s="840" t="s">
        <v>29</v>
      </c>
      <c r="I29" s="828" t="s">
        <v>58</v>
      </c>
    </row>
    <row r="30" spans="1:9" ht="16.5" customHeight="1" x14ac:dyDescent="0.25">
      <c r="A30" s="838"/>
      <c r="B30" s="834"/>
      <c r="C30" s="819"/>
      <c r="D30" s="837"/>
      <c r="E30" s="820"/>
      <c r="F30" s="826"/>
      <c r="G30" s="839"/>
      <c r="H30" s="840"/>
      <c r="I30" s="828"/>
    </row>
    <row r="31" spans="1:9" ht="16.5" customHeight="1" x14ac:dyDescent="0.3">
      <c r="A31" s="120">
        <v>1</v>
      </c>
      <c r="B31" s="120" t="s">
        <v>34</v>
      </c>
      <c r="C31" s="121">
        <v>2010</v>
      </c>
      <c r="D31" s="121" t="s">
        <v>9</v>
      </c>
      <c r="E31" s="122" t="s">
        <v>46</v>
      </c>
      <c r="F31" s="604">
        <v>7210</v>
      </c>
      <c r="G31" s="124">
        <f t="shared" ref="G31:G46" si="1">F31*1000/11260</f>
        <v>640.31971580817049</v>
      </c>
      <c r="H31" s="17">
        <v>1</v>
      </c>
      <c r="I31" s="783" t="s">
        <v>378</v>
      </c>
    </row>
    <row r="32" spans="1:9" ht="16.5" customHeight="1" x14ac:dyDescent="0.3">
      <c r="A32" s="113">
        <v>2</v>
      </c>
      <c r="B32" s="113" t="s">
        <v>33</v>
      </c>
      <c r="C32" s="602">
        <v>2007</v>
      </c>
      <c r="D32" s="602" t="s">
        <v>7</v>
      </c>
      <c r="E32" s="133" t="s">
        <v>44</v>
      </c>
      <c r="F32" s="59">
        <v>6490</v>
      </c>
      <c r="G32" s="2">
        <f t="shared" si="1"/>
        <v>576.37655417406745</v>
      </c>
      <c r="H32" s="630">
        <v>2</v>
      </c>
      <c r="I32" s="784" t="s">
        <v>80</v>
      </c>
    </row>
    <row r="33" spans="1:12" ht="16.5" customHeight="1" x14ac:dyDescent="0.3">
      <c r="A33" s="113">
        <v>3</v>
      </c>
      <c r="B33" s="113" t="s">
        <v>40</v>
      </c>
      <c r="C33" s="602">
        <v>2011</v>
      </c>
      <c r="D33" s="64" t="s">
        <v>9</v>
      </c>
      <c r="E33" s="133" t="s">
        <v>48</v>
      </c>
      <c r="F33" s="604">
        <v>5830</v>
      </c>
      <c r="G33" s="2">
        <f>F33*1000/11260</f>
        <v>517.76198934280637</v>
      </c>
      <c r="H33" s="805">
        <v>3</v>
      </c>
      <c r="I33" s="783" t="s">
        <v>379</v>
      </c>
    </row>
    <row r="34" spans="1:12" ht="16.5" customHeight="1" x14ac:dyDescent="0.3">
      <c r="A34" s="113">
        <v>4</v>
      </c>
      <c r="B34" s="113" t="s">
        <v>228</v>
      </c>
      <c r="C34" s="602">
        <v>2005</v>
      </c>
      <c r="D34" s="602" t="s">
        <v>7</v>
      </c>
      <c r="E34" s="133" t="s">
        <v>43</v>
      </c>
      <c r="F34" s="123">
        <v>5630</v>
      </c>
      <c r="G34" s="2">
        <f>F34*1000/11260</f>
        <v>500</v>
      </c>
      <c r="H34" s="806" t="s">
        <v>433</v>
      </c>
      <c r="I34" s="785" t="s">
        <v>130</v>
      </c>
    </row>
    <row r="35" spans="1:12" ht="16.5" customHeight="1" x14ac:dyDescent="0.3">
      <c r="A35" s="113">
        <v>5</v>
      </c>
      <c r="B35" s="113" t="s">
        <v>118</v>
      </c>
      <c r="C35" s="602">
        <v>2010</v>
      </c>
      <c r="D35" s="602" t="s">
        <v>9</v>
      </c>
      <c r="E35" s="133" t="s">
        <v>47</v>
      </c>
      <c r="F35" s="604">
        <v>5630</v>
      </c>
      <c r="G35" s="1">
        <f>F35*1000/11260</f>
        <v>500</v>
      </c>
      <c r="H35" s="806" t="s">
        <v>433</v>
      </c>
      <c r="I35" s="786" t="s">
        <v>380</v>
      </c>
    </row>
    <row r="36" spans="1:12" ht="16.5" customHeight="1" x14ac:dyDescent="0.3">
      <c r="A36" s="113">
        <v>6</v>
      </c>
      <c r="B36" s="113" t="s">
        <v>229</v>
      </c>
      <c r="C36" s="602">
        <v>2008</v>
      </c>
      <c r="D36" s="64" t="s">
        <v>7</v>
      </c>
      <c r="E36" s="133" t="s">
        <v>43</v>
      </c>
      <c r="F36" s="59">
        <v>5510</v>
      </c>
      <c r="G36" s="1">
        <f t="shared" si="1"/>
        <v>489.34280639431614</v>
      </c>
      <c r="H36" s="22">
        <v>6</v>
      </c>
      <c r="I36" s="784" t="s">
        <v>303</v>
      </c>
    </row>
    <row r="37" spans="1:12" ht="16.5" customHeight="1" x14ac:dyDescent="0.3">
      <c r="A37" s="113">
        <v>7</v>
      </c>
      <c r="B37" s="807" t="s">
        <v>8</v>
      </c>
      <c r="C37" s="602">
        <v>2010</v>
      </c>
      <c r="D37" s="602" t="s">
        <v>9</v>
      </c>
      <c r="E37" s="74" t="s">
        <v>42</v>
      </c>
      <c r="F37" s="87">
        <v>5140</v>
      </c>
      <c r="G37" s="2">
        <f t="shared" si="1"/>
        <v>456.48312611012432</v>
      </c>
      <c r="H37" s="22">
        <v>7</v>
      </c>
      <c r="I37" s="19" t="s">
        <v>386</v>
      </c>
      <c r="L37" t="s">
        <v>434</v>
      </c>
    </row>
    <row r="38" spans="1:12" ht="16.5" customHeight="1" x14ac:dyDescent="0.3">
      <c r="A38" s="113">
        <v>8</v>
      </c>
      <c r="B38" s="113" t="s">
        <v>156</v>
      </c>
      <c r="C38" s="602">
        <v>2011</v>
      </c>
      <c r="D38" s="602" t="s">
        <v>9</v>
      </c>
      <c r="E38" s="133" t="s">
        <v>157</v>
      </c>
      <c r="F38" s="59">
        <v>4990</v>
      </c>
      <c r="G38" s="2">
        <f t="shared" si="1"/>
        <v>443.16163410301954</v>
      </c>
      <c r="H38" s="22">
        <v>8</v>
      </c>
      <c r="I38" s="784" t="s">
        <v>80</v>
      </c>
    </row>
    <row r="39" spans="1:12" ht="16.5" customHeight="1" x14ac:dyDescent="0.3">
      <c r="A39" s="113">
        <v>9</v>
      </c>
      <c r="B39" s="113" t="s">
        <v>230</v>
      </c>
      <c r="C39" s="602">
        <v>2010</v>
      </c>
      <c r="D39" s="602" t="s">
        <v>9</v>
      </c>
      <c r="E39" s="133" t="s">
        <v>47</v>
      </c>
      <c r="F39" s="59">
        <v>4960</v>
      </c>
      <c r="G39" s="1">
        <f t="shared" si="1"/>
        <v>440.49733570159856</v>
      </c>
      <c r="H39" s="22">
        <v>9</v>
      </c>
      <c r="I39" s="783" t="s">
        <v>381</v>
      </c>
    </row>
    <row r="40" spans="1:12" ht="16.5" customHeight="1" x14ac:dyDescent="0.3">
      <c r="A40" s="152">
        <v>10</v>
      </c>
      <c r="B40" s="113" t="s">
        <v>231</v>
      </c>
      <c r="C40" s="584">
        <v>2007</v>
      </c>
      <c r="D40" s="153" t="s">
        <v>7</v>
      </c>
      <c r="E40" s="154" t="s">
        <v>47</v>
      </c>
      <c r="F40" s="561">
        <v>4910</v>
      </c>
      <c r="G40" s="155">
        <f t="shared" si="1"/>
        <v>436.05683836589697</v>
      </c>
      <c r="H40" s="22">
        <v>10</v>
      </c>
      <c r="I40" s="785" t="s">
        <v>302</v>
      </c>
    </row>
    <row r="41" spans="1:12" ht="16.5" customHeight="1" x14ac:dyDescent="0.3">
      <c r="A41" s="113">
        <v>11</v>
      </c>
      <c r="B41" s="113" t="s">
        <v>232</v>
      </c>
      <c r="C41" s="602">
        <v>2012</v>
      </c>
      <c r="D41" s="602" t="s">
        <v>12</v>
      </c>
      <c r="E41" s="133" t="s">
        <v>44</v>
      </c>
      <c r="F41" s="59">
        <v>4850</v>
      </c>
      <c r="G41" s="1">
        <f t="shared" si="1"/>
        <v>430.72824156305506</v>
      </c>
      <c r="H41" s="22">
        <v>10</v>
      </c>
      <c r="I41" s="784" t="s">
        <v>80</v>
      </c>
    </row>
    <row r="42" spans="1:12" ht="16.5" customHeight="1" thickBot="1" x14ac:dyDescent="0.35">
      <c r="A42" s="152">
        <v>12</v>
      </c>
      <c r="B42" s="138" t="s">
        <v>233</v>
      </c>
      <c r="C42" s="76">
        <v>2008</v>
      </c>
      <c r="D42" s="139" t="s">
        <v>7</v>
      </c>
      <c r="E42" s="140" t="s">
        <v>75</v>
      </c>
      <c r="F42" s="156">
        <v>4820</v>
      </c>
      <c r="G42" s="157">
        <f t="shared" si="1"/>
        <v>428.06394316163409</v>
      </c>
      <c r="H42" s="787">
        <v>11</v>
      </c>
      <c r="I42" s="781" t="s">
        <v>70</v>
      </c>
    </row>
    <row r="43" spans="1:12" ht="16.5" customHeight="1" thickTop="1" x14ac:dyDescent="0.3">
      <c r="A43" s="113">
        <v>13</v>
      </c>
      <c r="B43" s="120" t="s">
        <v>10</v>
      </c>
      <c r="C43" s="121">
        <v>2010</v>
      </c>
      <c r="D43" s="121" t="s">
        <v>9</v>
      </c>
      <c r="E43" s="144" t="s">
        <v>42</v>
      </c>
      <c r="F43" s="159">
        <v>4650</v>
      </c>
      <c r="G43" s="124">
        <f t="shared" si="1"/>
        <v>412.96625222024869</v>
      </c>
      <c r="H43" s="798">
        <v>14</v>
      </c>
      <c r="I43" s="19" t="s">
        <v>426</v>
      </c>
    </row>
    <row r="44" spans="1:12" ht="16.5" customHeight="1" x14ac:dyDescent="0.3">
      <c r="A44" s="152">
        <v>14</v>
      </c>
      <c r="B44" s="113" t="s">
        <v>11</v>
      </c>
      <c r="C44" s="602">
        <v>2012</v>
      </c>
      <c r="D44" s="602" t="s">
        <v>12</v>
      </c>
      <c r="E44" s="74" t="s">
        <v>42</v>
      </c>
      <c r="F44" s="87">
        <v>4600</v>
      </c>
      <c r="G44" s="2">
        <f t="shared" si="1"/>
        <v>408.52575488454704</v>
      </c>
      <c r="H44" s="799">
        <v>15</v>
      </c>
      <c r="I44" s="19" t="s">
        <v>226</v>
      </c>
    </row>
    <row r="45" spans="1:12" ht="16.5" customHeight="1" x14ac:dyDescent="0.3">
      <c r="A45" s="113">
        <v>15</v>
      </c>
      <c r="B45" s="113" t="s">
        <v>13</v>
      </c>
      <c r="C45" s="602">
        <v>2006</v>
      </c>
      <c r="D45" s="602" t="s">
        <v>7</v>
      </c>
      <c r="E45" s="74" t="s">
        <v>42</v>
      </c>
      <c r="F45" s="57">
        <v>4580</v>
      </c>
      <c r="G45" s="2">
        <f t="shared" si="1"/>
        <v>406.74955595026643</v>
      </c>
      <c r="H45" s="161"/>
      <c r="I45" s="512" t="s">
        <v>106</v>
      </c>
    </row>
    <row r="46" spans="1:12" ht="16.5" customHeight="1" x14ac:dyDescent="0.3">
      <c r="A46" s="152">
        <v>16</v>
      </c>
      <c r="B46" s="113" t="s">
        <v>14</v>
      </c>
      <c r="C46" s="602">
        <v>2009</v>
      </c>
      <c r="D46" s="602" t="s">
        <v>9</v>
      </c>
      <c r="E46" s="74" t="s">
        <v>42</v>
      </c>
      <c r="F46" s="57">
        <v>4540</v>
      </c>
      <c r="G46" s="2">
        <f t="shared" si="1"/>
        <v>403.19715808170514</v>
      </c>
      <c r="H46" s="136"/>
      <c r="I46" s="19" t="s">
        <v>426</v>
      </c>
    </row>
    <row r="47" spans="1:12" ht="16.5" customHeight="1" x14ac:dyDescent="0.3">
      <c r="A47" s="127"/>
      <c r="B47" s="127"/>
      <c r="C47" s="128"/>
      <c r="D47" s="128"/>
      <c r="E47" s="638"/>
      <c r="F47" s="162"/>
      <c r="G47" s="35"/>
      <c r="H47" s="797"/>
      <c r="I47" s="37"/>
    </row>
    <row r="48" spans="1:12" ht="16.5" customHeight="1" x14ac:dyDescent="0.3">
      <c r="A48" s="127"/>
      <c r="B48" s="127"/>
      <c r="C48" s="128"/>
      <c r="D48" s="128"/>
      <c r="E48" s="638"/>
      <c r="F48" s="162"/>
      <c r="G48" s="35"/>
      <c r="H48" s="797"/>
      <c r="I48" s="37"/>
    </row>
    <row r="49" spans="1:9" ht="16.5" customHeight="1" x14ac:dyDescent="0.3">
      <c r="A49" s="127"/>
      <c r="B49" s="127"/>
      <c r="C49" s="128"/>
      <c r="D49" s="128"/>
      <c r="E49" s="638"/>
      <c r="F49" s="162"/>
      <c r="G49" s="35"/>
      <c r="H49" s="797"/>
      <c r="I49" s="37"/>
    </row>
    <row r="50" spans="1:9" x14ac:dyDescent="0.25">
      <c r="A50" s="816" t="s">
        <v>51</v>
      </c>
      <c r="B50" s="816"/>
      <c r="C50" s="816"/>
      <c r="D50" s="816"/>
      <c r="E50" s="816"/>
      <c r="F50" s="816"/>
      <c r="G50" s="816"/>
      <c r="H50" s="816"/>
      <c r="I50" s="816"/>
    </row>
    <row r="51" spans="1:9" x14ac:dyDescent="0.25">
      <c r="A51" s="816" t="s">
        <v>376</v>
      </c>
      <c r="B51" s="816"/>
      <c r="C51" s="816"/>
      <c r="D51" s="816"/>
      <c r="E51" s="816"/>
      <c r="F51" s="816"/>
      <c r="G51" s="816"/>
      <c r="H51" s="816"/>
      <c r="I51" s="816"/>
    </row>
    <row r="52" spans="1:9" x14ac:dyDescent="0.25">
      <c r="A52" s="816" t="s">
        <v>222</v>
      </c>
      <c r="B52" s="816"/>
      <c r="C52" s="816"/>
      <c r="D52" s="816"/>
      <c r="E52" s="816"/>
      <c r="F52" s="816"/>
      <c r="G52" s="816"/>
      <c r="H52" s="816"/>
      <c r="I52" s="816"/>
    </row>
    <row r="53" spans="1:9" x14ac:dyDescent="0.25">
      <c r="B53" s="11"/>
      <c r="C53" s="11"/>
      <c r="D53" s="163" t="s">
        <v>154</v>
      </c>
      <c r="E53" s="12"/>
      <c r="F53" s="11"/>
      <c r="G53" s="11"/>
      <c r="H53" s="11"/>
      <c r="I53" s="14"/>
    </row>
    <row r="54" spans="1:9" x14ac:dyDescent="0.25">
      <c r="A54" s="836" t="s">
        <v>154</v>
      </c>
      <c r="B54" s="836"/>
      <c r="C54" s="819" t="s">
        <v>0</v>
      </c>
      <c r="D54" s="820" t="s">
        <v>1</v>
      </c>
      <c r="E54" s="820" t="s">
        <v>50</v>
      </c>
      <c r="F54" s="821" t="s">
        <v>377</v>
      </c>
      <c r="G54" s="821"/>
      <c r="H54" s="821"/>
      <c r="I54" s="821"/>
    </row>
    <row r="55" spans="1:9" ht="15" customHeight="1" x14ac:dyDescent="0.25">
      <c r="A55" s="838" t="s">
        <v>55</v>
      </c>
      <c r="B55" s="841" t="s">
        <v>224</v>
      </c>
      <c r="C55" s="819"/>
      <c r="D55" s="820"/>
      <c r="E55" s="820"/>
      <c r="F55" s="826" t="s">
        <v>2</v>
      </c>
      <c r="G55" s="839" t="s">
        <v>3</v>
      </c>
      <c r="H55" s="840" t="s">
        <v>29</v>
      </c>
      <c r="I55" s="828" t="s">
        <v>58</v>
      </c>
    </row>
    <row r="56" spans="1:9" ht="15" x14ac:dyDescent="0.25">
      <c r="A56" s="838"/>
      <c r="B56" s="841"/>
      <c r="C56" s="819"/>
      <c r="D56" s="820"/>
      <c r="E56" s="820"/>
      <c r="F56" s="826"/>
      <c r="G56" s="839"/>
      <c r="H56" s="840"/>
      <c r="I56" s="828"/>
    </row>
    <row r="57" spans="1:9" ht="17.25" customHeight="1" x14ac:dyDescent="0.3">
      <c r="A57" s="113">
        <v>1</v>
      </c>
      <c r="B57" s="113" t="s">
        <v>34</v>
      </c>
      <c r="C57" s="602">
        <v>2010</v>
      </c>
      <c r="D57" s="602" t="s">
        <v>9</v>
      </c>
      <c r="E57" s="133" t="s">
        <v>46</v>
      </c>
      <c r="F57" s="604">
        <v>7210</v>
      </c>
      <c r="G57" s="1">
        <f>F57*1000/10440</f>
        <v>690.61302681992333</v>
      </c>
      <c r="H57" s="164">
        <v>1</v>
      </c>
      <c r="I57" s="636" t="s">
        <v>378</v>
      </c>
    </row>
    <row r="58" spans="1:9" ht="17.25" customHeight="1" x14ac:dyDescent="0.3">
      <c r="A58" s="113">
        <v>2</v>
      </c>
      <c r="B58" s="113" t="s">
        <v>40</v>
      </c>
      <c r="C58" s="602">
        <v>2011</v>
      </c>
      <c r="D58" s="64" t="s">
        <v>9</v>
      </c>
      <c r="E58" s="133" t="s">
        <v>48</v>
      </c>
      <c r="F58" s="604">
        <v>5830</v>
      </c>
      <c r="G58" s="1">
        <f t="shared" ref="G58:G63" si="2">F58*1000/10440</f>
        <v>558.42911877394636</v>
      </c>
      <c r="H58" s="151">
        <v>2</v>
      </c>
      <c r="I58" s="636" t="s">
        <v>379</v>
      </c>
    </row>
    <row r="59" spans="1:9" ht="17.25" customHeight="1" x14ac:dyDescent="0.3">
      <c r="A59" s="113">
        <v>3</v>
      </c>
      <c r="B59" s="113" t="s">
        <v>118</v>
      </c>
      <c r="C59" s="602">
        <v>2010</v>
      </c>
      <c r="D59" s="602" t="s">
        <v>9</v>
      </c>
      <c r="E59" s="133" t="s">
        <v>47</v>
      </c>
      <c r="F59" s="604">
        <v>5630</v>
      </c>
      <c r="G59" s="1">
        <f t="shared" si="2"/>
        <v>539.27203065134097</v>
      </c>
      <c r="H59" s="132">
        <v>3</v>
      </c>
      <c r="I59" s="18" t="s">
        <v>380</v>
      </c>
    </row>
    <row r="60" spans="1:9" ht="17.25" customHeight="1" x14ac:dyDescent="0.3">
      <c r="A60" s="113">
        <v>4</v>
      </c>
      <c r="B60" s="98" t="s">
        <v>8</v>
      </c>
      <c r="C60" s="602">
        <v>2010</v>
      </c>
      <c r="D60" s="602" t="s">
        <v>9</v>
      </c>
      <c r="E60" s="74" t="s">
        <v>42</v>
      </c>
      <c r="F60" s="87">
        <v>5140</v>
      </c>
      <c r="G60" s="1">
        <f t="shared" si="2"/>
        <v>492.33716475095787</v>
      </c>
      <c r="H60" s="134">
        <v>4</v>
      </c>
      <c r="I60" s="19" t="s">
        <v>386</v>
      </c>
    </row>
    <row r="61" spans="1:9" ht="17.25" customHeight="1" x14ac:dyDescent="0.3">
      <c r="A61" s="113">
        <v>5</v>
      </c>
      <c r="B61" s="113" t="s">
        <v>156</v>
      </c>
      <c r="C61" s="602">
        <v>2011</v>
      </c>
      <c r="D61" s="64" t="s">
        <v>9</v>
      </c>
      <c r="E61" s="133" t="s">
        <v>157</v>
      </c>
      <c r="F61" s="59">
        <v>4990</v>
      </c>
      <c r="G61" s="1">
        <f t="shared" si="2"/>
        <v>477.96934865900386</v>
      </c>
      <c r="H61" s="135">
        <v>5</v>
      </c>
      <c r="I61" s="18" t="s">
        <v>80</v>
      </c>
    </row>
    <row r="62" spans="1:9" ht="17.25" customHeight="1" x14ac:dyDescent="0.3">
      <c r="A62" s="113">
        <v>6</v>
      </c>
      <c r="B62" s="113" t="s">
        <v>230</v>
      </c>
      <c r="C62" s="602">
        <v>2010</v>
      </c>
      <c r="D62" s="602" t="s">
        <v>9</v>
      </c>
      <c r="E62" s="133" t="s">
        <v>47</v>
      </c>
      <c r="F62" s="59">
        <v>4960</v>
      </c>
      <c r="G62" s="1">
        <f t="shared" si="2"/>
        <v>475.09578544061304</v>
      </c>
      <c r="H62" s="136">
        <v>6</v>
      </c>
      <c r="I62" s="636" t="s">
        <v>381</v>
      </c>
    </row>
    <row r="63" spans="1:9" ht="17.25" customHeight="1" x14ac:dyDescent="0.3">
      <c r="A63" s="113">
        <v>7</v>
      </c>
      <c r="B63" s="113" t="s">
        <v>232</v>
      </c>
      <c r="C63" s="602">
        <v>2012</v>
      </c>
      <c r="D63" s="602" t="s">
        <v>12</v>
      </c>
      <c r="E63" s="133" t="s">
        <v>44</v>
      </c>
      <c r="F63" s="59">
        <v>4850</v>
      </c>
      <c r="G63" s="1">
        <f t="shared" si="2"/>
        <v>464.5593869731801</v>
      </c>
      <c r="H63" s="136">
        <v>7</v>
      </c>
      <c r="I63" s="18" t="s">
        <v>80</v>
      </c>
    </row>
    <row r="64" spans="1:9" ht="17.25" customHeight="1" x14ac:dyDescent="0.3">
      <c r="A64" s="113">
        <v>8</v>
      </c>
      <c r="B64" s="98" t="s">
        <v>10</v>
      </c>
      <c r="C64" s="602">
        <v>2010</v>
      </c>
      <c r="D64" s="602" t="s">
        <v>9</v>
      </c>
      <c r="E64" s="74" t="s">
        <v>42</v>
      </c>
      <c r="F64" s="87">
        <v>4650</v>
      </c>
      <c r="G64" s="1">
        <f>F64*1000/10440</f>
        <v>445.40229885057471</v>
      </c>
      <c r="H64" s="136">
        <v>8</v>
      </c>
      <c r="I64" s="19" t="s">
        <v>426</v>
      </c>
    </row>
    <row r="65" spans="1:10" ht="17.25" customHeight="1" x14ac:dyDescent="0.3">
      <c r="A65" s="113">
        <v>9</v>
      </c>
      <c r="B65" s="98" t="s">
        <v>11</v>
      </c>
      <c r="C65" s="602">
        <v>2012</v>
      </c>
      <c r="D65" s="602" t="s">
        <v>12</v>
      </c>
      <c r="E65" s="74" t="s">
        <v>42</v>
      </c>
      <c r="F65" s="87">
        <v>4600</v>
      </c>
      <c r="G65" s="1">
        <f>F65*1000/10440</f>
        <v>440.61302681992339</v>
      </c>
      <c r="H65" s="136">
        <v>9</v>
      </c>
      <c r="I65" s="131" t="s">
        <v>226</v>
      </c>
    </row>
    <row r="66" spans="1:10" ht="17.25" customHeight="1" x14ac:dyDescent="0.3">
      <c r="A66" s="113">
        <v>10</v>
      </c>
      <c r="B66" s="98" t="s">
        <v>173</v>
      </c>
      <c r="C66" s="602">
        <v>2010</v>
      </c>
      <c r="D66" s="602" t="s">
        <v>9</v>
      </c>
      <c r="E66" s="133" t="s">
        <v>49</v>
      </c>
      <c r="F66" s="559">
        <v>4550</v>
      </c>
      <c r="G66" s="1">
        <f>F66*1000/10440</f>
        <v>435.82375478927202</v>
      </c>
      <c r="H66" s="136">
        <v>10</v>
      </c>
      <c r="I66" s="18" t="s">
        <v>425</v>
      </c>
    </row>
    <row r="67" spans="1:10" ht="17.25" customHeight="1" x14ac:dyDescent="0.3">
      <c r="A67" s="113">
        <v>11</v>
      </c>
      <c r="B67" s="98" t="s">
        <v>14</v>
      </c>
      <c r="C67" s="602">
        <v>2009</v>
      </c>
      <c r="D67" s="602" t="s">
        <v>9</v>
      </c>
      <c r="E67" s="74" t="s">
        <v>42</v>
      </c>
      <c r="F67" s="57">
        <v>4540</v>
      </c>
      <c r="G67" s="1">
        <f>F67*1000/11260</f>
        <v>403.19715808170514</v>
      </c>
      <c r="H67" s="22">
        <v>11</v>
      </c>
      <c r="I67" s="19" t="s">
        <v>426</v>
      </c>
    </row>
    <row r="68" spans="1:10" ht="17.25" customHeight="1" thickBot="1" x14ac:dyDescent="0.35">
      <c r="A68" s="138">
        <v>12</v>
      </c>
      <c r="B68" s="165" t="s">
        <v>15</v>
      </c>
      <c r="C68" s="76">
        <v>2009</v>
      </c>
      <c r="D68" s="76" t="s">
        <v>9</v>
      </c>
      <c r="E68" s="166" t="s">
        <v>42</v>
      </c>
      <c r="F68" s="167">
        <v>4170</v>
      </c>
      <c r="G68" s="157">
        <f>F68*1000/11260</f>
        <v>370.33747779751332</v>
      </c>
      <c r="H68" s="787">
        <v>12</v>
      </c>
      <c r="I68" s="788" t="s">
        <v>430</v>
      </c>
      <c r="J68" s="687"/>
    </row>
    <row r="69" spans="1:10" ht="17.25" customHeight="1" thickTop="1" x14ac:dyDescent="0.3">
      <c r="A69" s="120">
        <v>13</v>
      </c>
      <c r="B69" s="143" t="s">
        <v>16</v>
      </c>
      <c r="C69" s="121">
        <v>2010</v>
      </c>
      <c r="D69" s="121" t="s">
        <v>9</v>
      </c>
      <c r="E69" s="144" t="s">
        <v>42</v>
      </c>
      <c r="F69" s="168">
        <v>4130</v>
      </c>
      <c r="G69" s="43">
        <f>F69*1000/11260</f>
        <v>366.78507992895203</v>
      </c>
      <c r="H69" s="169"/>
      <c r="I69" s="525" t="s">
        <v>364</v>
      </c>
    </row>
    <row r="70" spans="1:10" ht="17.25" customHeight="1" x14ac:dyDescent="0.3">
      <c r="A70" s="113">
        <v>14</v>
      </c>
      <c r="B70" s="98" t="s">
        <v>315</v>
      </c>
      <c r="C70" s="602">
        <v>2011</v>
      </c>
      <c r="D70" s="64" t="s">
        <v>9</v>
      </c>
      <c r="E70" s="133" t="s">
        <v>64</v>
      </c>
      <c r="F70" s="559">
        <v>4110</v>
      </c>
      <c r="G70" s="1">
        <f>F70*1000/10440</f>
        <v>393.67816091954023</v>
      </c>
      <c r="H70" s="559"/>
      <c r="I70" s="18" t="s">
        <v>191</v>
      </c>
    </row>
    <row r="71" spans="1:10" ht="17.25" customHeight="1" x14ac:dyDescent="0.3">
      <c r="A71" s="113">
        <v>15</v>
      </c>
      <c r="B71" s="172" t="s">
        <v>234</v>
      </c>
      <c r="C71" s="602">
        <v>2014</v>
      </c>
      <c r="D71" s="602" t="s">
        <v>22</v>
      </c>
      <c r="E71" s="173" t="s">
        <v>46</v>
      </c>
      <c r="F71" s="559">
        <v>4070</v>
      </c>
      <c r="G71" s="1">
        <f>F71*1000/5300</f>
        <v>767.92452830188677</v>
      </c>
      <c r="H71" s="559"/>
      <c r="I71" s="18" t="s">
        <v>80</v>
      </c>
    </row>
    <row r="72" spans="1:10" ht="17.25" customHeight="1" x14ac:dyDescent="0.3">
      <c r="A72" s="113">
        <v>16</v>
      </c>
      <c r="B72" s="98" t="s">
        <v>317</v>
      </c>
      <c r="C72" s="602">
        <v>2011</v>
      </c>
      <c r="D72" s="64" t="s">
        <v>9</v>
      </c>
      <c r="E72" s="173" t="s">
        <v>43</v>
      </c>
      <c r="F72" s="559">
        <v>3790</v>
      </c>
      <c r="G72" s="1">
        <f>F72*1000/5300</f>
        <v>715.09433962264154</v>
      </c>
      <c r="H72" s="559"/>
      <c r="I72" s="636" t="s">
        <v>378</v>
      </c>
    </row>
    <row r="73" spans="1:10" x14ac:dyDescent="0.25">
      <c r="A73" s="11"/>
      <c r="B73" s="11"/>
      <c r="C73" s="11"/>
      <c r="D73" s="12"/>
      <c r="E73" s="12"/>
      <c r="F73" s="11"/>
      <c r="G73" s="11"/>
      <c r="H73" s="11"/>
      <c r="I73" s="14"/>
    </row>
    <row r="74" spans="1:10" x14ac:dyDescent="0.25">
      <c r="A74" s="11"/>
      <c r="B74" s="11"/>
      <c r="C74" s="170" t="s">
        <v>51</v>
      </c>
      <c r="D74" s="170"/>
      <c r="E74" s="170"/>
      <c r="F74" s="170"/>
      <c r="G74" s="170"/>
      <c r="H74" s="170"/>
      <c r="I74" s="170"/>
    </row>
    <row r="75" spans="1:10" x14ac:dyDescent="0.25">
      <c r="A75" s="11"/>
      <c r="B75" s="816" t="s">
        <v>376</v>
      </c>
      <c r="C75" s="816"/>
      <c r="D75" s="816"/>
      <c r="E75" s="816"/>
      <c r="F75" s="816"/>
      <c r="G75" s="816"/>
      <c r="H75" s="816"/>
      <c r="I75" s="816"/>
    </row>
    <row r="76" spans="1:10" x14ac:dyDescent="0.25">
      <c r="A76" s="11"/>
      <c r="B76" s="11"/>
      <c r="C76" s="170" t="s">
        <v>222</v>
      </c>
      <c r="D76" s="170"/>
      <c r="E76" s="170"/>
      <c r="F76" s="170"/>
      <c r="G76" s="170"/>
      <c r="H76" s="170"/>
      <c r="I76" s="170"/>
    </row>
    <row r="77" spans="1:10" x14ac:dyDescent="0.25">
      <c r="A77" s="11"/>
      <c r="B77" s="11"/>
      <c r="C77" s="11"/>
      <c r="D77" s="163" t="s">
        <v>182</v>
      </c>
      <c r="E77" s="12"/>
      <c r="F77" s="11"/>
      <c r="G77" s="11"/>
      <c r="H77" s="11"/>
      <c r="I77" s="14"/>
    </row>
    <row r="78" spans="1:10" x14ac:dyDescent="0.25">
      <c r="A78" s="836" t="s">
        <v>182</v>
      </c>
      <c r="B78" s="836"/>
      <c r="C78" s="819" t="s">
        <v>0</v>
      </c>
      <c r="D78" s="837" t="s">
        <v>1</v>
      </c>
      <c r="E78" s="820" t="s">
        <v>50</v>
      </c>
      <c r="F78" s="821" t="s">
        <v>377</v>
      </c>
      <c r="G78" s="821"/>
      <c r="H78" s="821"/>
      <c r="I78" s="821"/>
    </row>
    <row r="79" spans="1:10" ht="15" customHeight="1" x14ac:dyDescent="0.25">
      <c r="A79" s="838" t="s">
        <v>55</v>
      </c>
      <c r="B79" s="834" t="s">
        <v>224</v>
      </c>
      <c r="C79" s="819"/>
      <c r="D79" s="837"/>
      <c r="E79" s="820"/>
      <c r="F79" s="826" t="s">
        <v>2</v>
      </c>
      <c r="G79" s="839" t="s">
        <v>3</v>
      </c>
      <c r="H79" s="840" t="s">
        <v>29</v>
      </c>
      <c r="I79" s="828" t="s">
        <v>58</v>
      </c>
    </row>
    <row r="80" spans="1:10" ht="15" x14ac:dyDescent="0.25">
      <c r="A80" s="838"/>
      <c r="B80" s="834"/>
      <c r="C80" s="819"/>
      <c r="D80" s="837"/>
      <c r="E80" s="820"/>
      <c r="F80" s="826"/>
      <c r="G80" s="839"/>
      <c r="H80" s="840"/>
      <c r="I80" s="828"/>
    </row>
    <row r="81" spans="1:9" ht="17.25" customHeight="1" x14ac:dyDescent="0.3">
      <c r="A81" s="113">
        <v>1</v>
      </c>
      <c r="B81" s="172" t="s">
        <v>232</v>
      </c>
      <c r="C81" s="557">
        <v>2012</v>
      </c>
      <c r="D81" s="557" t="s">
        <v>12</v>
      </c>
      <c r="E81" s="173" t="s">
        <v>44</v>
      </c>
      <c r="F81" s="608">
        <v>4850</v>
      </c>
      <c r="G81" s="1">
        <f t="shared" ref="G81:G97" si="3">F81*1000/5300</f>
        <v>915.09433962264154</v>
      </c>
      <c r="H81" s="174">
        <v>1</v>
      </c>
      <c r="I81" s="23" t="s">
        <v>80</v>
      </c>
    </row>
    <row r="82" spans="1:9" ht="17.25" customHeight="1" x14ac:dyDescent="0.3">
      <c r="A82" s="113">
        <v>2</v>
      </c>
      <c r="B82" s="897" t="s">
        <v>11</v>
      </c>
      <c r="C82" s="557">
        <v>2012</v>
      </c>
      <c r="D82" s="557" t="s">
        <v>12</v>
      </c>
      <c r="E82" s="175" t="s">
        <v>42</v>
      </c>
      <c r="F82" s="87">
        <v>4600</v>
      </c>
      <c r="G82" s="1">
        <f t="shared" si="3"/>
        <v>867.92452830188677</v>
      </c>
      <c r="H82" s="176">
        <v>2</v>
      </c>
      <c r="I82" s="19" t="s">
        <v>226</v>
      </c>
    </row>
    <row r="83" spans="1:9" ht="17.25" customHeight="1" x14ac:dyDescent="0.3">
      <c r="A83" s="113">
        <v>3</v>
      </c>
      <c r="B83" s="172" t="s">
        <v>234</v>
      </c>
      <c r="C83" s="557">
        <v>2014</v>
      </c>
      <c r="D83" s="557" t="s">
        <v>22</v>
      </c>
      <c r="E83" s="173" t="s">
        <v>46</v>
      </c>
      <c r="F83" s="608">
        <v>4070</v>
      </c>
      <c r="G83" s="1">
        <f t="shared" si="3"/>
        <v>767.92452830188677</v>
      </c>
      <c r="H83" s="177">
        <v>3</v>
      </c>
      <c r="I83" s="23" t="s">
        <v>80</v>
      </c>
    </row>
    <row r="84" spans="1:9" ht="17.25" customHeight="1" x14ac:dyDescent="0.3">
      <c r="A84" s="113">
        <v>4</v>
      </c>
      <c r="B84" s="172" t="s">
        <v>239</v>
      </c>
      <c r="C84" s="557">
        <v>2012</v>
      </c>
      <c r="D84" s="557" t="s">
        <v>12</v>
      </c>
      <c r="E84" s="173" t="s">
        <v>137</v>
      </c>
      <c r="F84" s="609">
        <v>3040</v>
      </c>
      <c r="G84" s="1">
        <f>F84*1000/5300</f>
        <v>573.58490566037733</v>
      </c>
      <c r="H84" s="178">
        <v>4</v>
      </c>
      <c r="I84" s="23" t="s">
        <v>382</v>
      </c>
    </row>
    <row r="85" spans="1:9" ht="17.25" customHeight="1" x14ac:dyDescent="0.3">
      <c r="A85" s="113">
        <v>5</v>
      </c>
      <c r="B85" s="172" t="s">
        <v>235</v>
      </c>
      <c r="C85" s="557">
        <v>2013</v>
      </c>
      <c r="D85" s="64" t="s">
        <v>12</v>
      </c>
      <c r="E85" s="173" t="s">
        <v>45</v>
      </c>
      <c r="F85" s="608">
        <v>3010</v>
      </c>
      <c r="G85" s="1">
        <f>F85*1000/5300</f>
        <v>567.92452830188677</v>
      </c>
      <c r="H85" s="179">
        <v>5</v>
      </c>
      <c r="I85" s="23" t="s">
        <v>158</v>
      </c>
    </row>
    <row r="86" spans="1:9" ht="17.25" customHeight="1" x14ac:dyDescent="0.3">
      <c r="A86" s="113">
        <v>6</v>
      </c>
      <c r="B86" s="172" t="s">
        <v>236</v>
      </c>
      <c r="C86" s="557">
        <v>2015</v>
      </c>
      <c r="D86" s="557" t="s">
        <v>22</v>
      </c>
      <c r="E86" s="173" t="s">
        <v>237</v>
      </c>
      <c r="F86" s="608">
        <v>3000</v>
      </c>
      <c r="G86" s="1">
        <f>F86*1000/5300</f>
        <v>566.03773584905662</v>
      </c>
      <c r="H86" s="180">
        <v>6</v>
      </c>
      <c r="I86" s="23" t="s">
        <v>383</v>
      </c>
    </row>
    <row r="87" spans="1:9" ht="17.25" customHeight="1" x14ac:dyDescent="0.3">
      <c r="A87" s="113">
        <v>7</v>
      </c>
      <c r="B87" s="532" t="s">
        <v>18</v>
      </c>
      <c r="C87" s="557">
        <v>2012</v>
      </c>
      <c r="D87" s="557" t="s">
        <v>12</v>
      </c>
      <c r="E87" s="175" t="s">
        <v>42</v>
      </c>
      <c r="F87" s="87">
        <v>2970</v>
      </c>
      <c r="G87" s="1">
        <f>F87*1000/5300</f>
        <v>560.37735849056605</v>
      </c>
      <c r="H87" s="181">
        <v>7</v>
      </c>
      <c r="I87" s="779" t="s">
        <v>427</v>
      </c>
    </row>
    <row r="88" spans="1:9" ht="17.25" customHeight="1" x14ac:dyDescent="0.3">
      <c r="A88" s="113">
        <v>8</v>
      </c>
      <c r="B88" s="172" t="s">
        <v>238</v>
      </c>
      <c r="C88" s="557">
        <v>2014</v>
      </c>
      <c r="D88" s="557" t="s">
        <v>22</v>
      </c>
      <c r="E88" s="173" t="s">
        <v>47</v>
      </c>
      <c r="F88" s="608">
        <v>2880</v>
      </c>
      <c r="G88" s="1">
        <f>F88*1000/5300</f>
        <v>543.39622641509436</v>
      </c>
      <c r="H88" s="181">
        <v>8</v>
      </c>
      <c r="I88" s="23" t="s">
        <v>85</v>
      </c>
    </row>
    <row r="89" spans="1:9" ht="17.25" customHeight="1" x14ac:dyDescent="0.3">
      <c r="A89" s="513">
        <v>9</v>
      </c>
      <c r="B89" s="612" t="s">
        <v>240</v>
      </c>
      <c r="C89" s="81">
        <v>2015</v>
      </c>
      <c r="D89" s="81" t="s">
        <v>22</v>
      </c>
      <c r="E89" s="613" t="s">
        <v>49</v>
      </c>
      <c r="F89" s="614">
        <v>2750</v>
      </c>
      <c r="G89" s="305">
        <f t="shared" si="3"/>
        <v>518.86792452830184</v>
      </c>
      <c r="H89" s="611">
        <v>9</v>
      </c>
      <c r="I89" s="23" t="s">
        <v>384</v>
      </c>
    </row>
    <row r="90" spans="1:9" ht="17.25" customHeight="1" x14ac:dyDescent="0.3">
      <c r="A90" s="113">
        <v>10</v>
      </c>
      <c r="B90" s="172" t="s">
        <v>241</v>
      </c>
      <c r="C90" s="557">
        <v>2016</v>
      </c>
      <c r="D90" s="557" t="s">
        <v>24</v>
      </c>
      <c r="E90" s="173" t="s">
        <v>46</v>
      </c>
      <c r="F90" s="608">
        <v>2670</v>
      </c>
      <c r="G90" s="1">
        <f t="shared" si="3"/>
        <v>503.77358490566036</v>
      </c>
      <c r="H90" s="181">
        <v>10</v>
      </c>
      <c r="I90" s="18" t="s">
        <v>158</v>
      </c>
    </row>
    <row r="91" spans="1:9" ht="17.25" customHeight="1" x14ac:dyDescent="0.3">
      <c r="A91" s="113">
        <v>11</v>
      </c>
      <c r="B91" s="172" t="s">
        <v>185</v>
      </c>
      <c r="C91" s="557">
        <v>2014</v>
      </c>
      <c r="D91" s="557" t="s">
        <v>22</v>
      </c>
      <c r="E91" s="133" t="s">
        <v>48</v>
      </c>
      <c r="F91" s="608">
        <v>2590</v>
      </c>
      <c r="G91" s="1">
        <f t="shared" si="3"/>
        <v>488.67924528301887</v>
      </c>
      <c r="H91" s="559">
        <v>11</v>
      </c>
      <c r="I91" s="18" t="s">
        <v>379</v>
      </c>
    </row>
    <row r="92" spans="1:9" ht="17.25" customHeight="1" thickBot="1" x14ac:dyDescent="0.35">
      <c r="A92" s="138">
        <v>12</v>
      </c>
      <c r="B92" s="182" t="s">
        <v>385</v>
      </c>
      <c r="C92" s="76">
        <v>2013</v>
      </c>
      <c r="D92" s="139" t="s">
        <v>12</v>
      </c>
      <c r="E92" s="140" t="s">
        <v>157</v>
      </c>
      <c r="F92" s="610">
        <v>2550</v>
      </c>
      <c r="G92" s="1">
        <f t="shared" si="3"/>
        <v>481.1320754716981</v>
      </c>
      <c r="H92" s="615">
        <v>12</v>
      </c>
      <c r="I92" s="616" t="s">
        <v>80</v>
      </c>
    </row>
    <row r="93" spans="1:9" ht="17.25" customHeight="1" thickTop="1" x14ac:dyDescent="0.3">
      <c r="A93" s="120">
        <v>13</v>
      </c>
      <c r="B93" s="143" t="s">
        <v>21</v>
      </c>
      <c r="C93" s="121">
        <v>2013</v>
      </c>
      <c r="D93" s="183" t="s">
        <v>12</v>
      </c>
      <c r="E93" s="184" t="s">
        <v>42</v>
      </c>
      <c r="F93" s="159">
        <v>1730</v>
      </c>
      <c r="G93" s="43">
        <f t="shared" si="3"/>
        <v>326.41509433962267</v>
      </c>
      <c r="H93" s="160"/>
      <c r="I93" s="780" t="s">
        <v>216</v>
      </c>
    </row>
    <row r="94" spans="1:9" ht="17.25" customHeight="1" x14ac:dyDescent="0.3">
      <c r="A94" s="113">
        <v>14</v>
      </c>
      <c r="B94" s="98" t="s">
        <v>23</v>
      </c>
      <c r="C94" s="557">
        <v>2015</v>
      </c>
      <c r="D94" s="64" t="s">
        <v>22</v>
      </c>
      <c r="E94" s="175" t="s">
        <v>42</v>
      </c>
      <c r="F94" s="87">
        <v>1690</v>
      </c>
      <c r="G94" s="1">
        <f t="shared" si="3"/>
        <v>318.8679245283019</v>
      </c>
      <c r="H94" s="63"/>
      <c r="I94" s="780" t="s">
        <v>216</v>
      </c>
    </row>
    <row r="95" spans="1:9" ht="17.25" customHeight="1" x14ac:dyDescent="0.3">
      <c r="A95" s="113">
        <v>15</v>
      </c>
      <c r="B95" s="98" t="s">
        <v>25</v>
      </c>
      <c r="C95" s="557">
        <v>2016</v>
      </c>
      <c r="D95" s="557" t="s">
        <v>24</v>
      </c>
      <c r="E95" s="175" t="s">
        <v>42</v>
      </c>
      <c r="F95" s="87">
        <v>1630</v>
      </c>
      <c r="G95" s="1">
        <f t="shared" si="3"/>
        <v>307.54716981132077</v>
      </c>
      <c r="H95" s="63"/>
      <c r="I95" s="512" t="s">
        <v>428</v>
      </c>
    </row>
    <row r="96" spans="1:9" ht="17.25" customHeight="1" x14ac:dyDescent="0.3">
      <c r="A96" s="113">
        <v>16</v>
      </c>
      <c r="B96" s="98" t="s">
        <v>26</v>
      </c>
      <c r="C96" s="557">
        <v>2014</v>
      </c>
      <c r="D96" s="557" t="s">
        <v>22</v>
      </c>
      <c r="E96" s="175" t="s">
        <v>42</v>
      </c>
      <c r="F96" s="60">
        <v>1370</v>
      </c>
      <c r="G96" s="1">
        <f t="shared" si="3"/>
        <v>258.49056603773585</v>
      </c>
      <c r="H96" s="63"/>
      <c r="I96" s="512" t="s">
        <v>429</v>
      </c>
    </row>
    <row r="97" spans="1:9" ht="17.25" customHeight="1" x14ac:dyDescent="0.3">
      <c r="A97" s="113">
        <v>17</v>
      </c>
      <c r="B97" s="98" t="s">
        <v>27</v>
      </c>
      <c r="C97" s="557">
        <v>2012</v>
      </c>
      <c r="D97" s="557" t="s">
        <v>12</v>
      </c>
      <c r="E97" s="175" t="s">
        <v>42</v>
      </c>
      <c r="F97" s="87">
        <v>1310</v>
      </c>
      <c r="G97" s="1">
        <f t="shared" si="3"/>
        <v>247.16981132075472</v>
      </c>
      <c r="H97" s="63"/>
      <c r="I97" s="512" t="s">
        <v>372</v>
      </c>
    </row>
  </sheetData>
  <sortState ref="B64:I72">
    <sortCondition descending="1" ref="F64:F72"/>
  </sortState>
  <mergeCells count="54">
    <mergeCell ref="B75:I75"/>
    <mergeCell ref="A78:B78"/>
    <mergeCell ref="C78:C80"/>
    <mergeCell ref="D78:D80"/>
    <mergeCell ref="E78:E80"/>
    <mergeCell ref="F78:I78"/>
    <mergeCell ref="A79:A80"/>
    <mergeCell ref="B79:B80"/>
    <mergeCell ref="F79:F80"/>
    <mergeCell ref="G79:G80"/>
    <mergeCell ref="H79:H80"/>
    <mergeCell ref="I79:I80"/>
    <mergeCell ref="A50:I50"/>
    <mergeCell ref="A51:I51"/>
    <mergeCell ref="A52:I52"/>
    <mergeCell ref="A54:B54"/>
    <mergeCell ref="C54:C56"/>
    <mergeCell ref="D54:D56"/>
    <mergeCell ref="E54:E56"/>
    <mergeCell ref="F54:I54"/>
    <mergeCell ref="A55:A56"/>
    <mergeCell ref="B55:B56"/>
    <mergeCell ref="F55:F56"/>
    <mergeCell ref="G55:G56"/>
    <mergeCell ref="H55:H56"/>
    <mergeCell ref="I55:I56"/>
    <mergeCell ref="A24:I24"/>
    <mergeCell ref="A25:I25"/>
    <mergeCell ref="A26:I26"/>
    <mergeCell ref="A28:B28"/>
    <mergeCell ref="C28:C30"/>
    <mergeCell ref="D28:D30"/>
    <mergeCell ref="E28:E30"/>
    <mergeCell ref="F28:I28"/>
    <mergeCell ref="A29:A30"/>
    <mergeCell ref="B29:B30"/>
    <mergeCell ref="F29:F30"/>
    <mergeCell ref="G29:G30"/>
    <mergeCell ref="H29:H30"/>
    <mergeCell ref="I29:I30"/>
    <mergeCell ref="A1:I1"/>
    <mergeCell ref="A2:I2"/>
    <mergeCell ref="A3:I3"/>
    <mergeCell ref="A5:B5"/>
    <mergeCell ref="C5:C7"/>
    <mergeCell ref="D5:D7"/>
    <mergeCell ref="E5:E7"/>
    <mergeCell ref="F5:I5"/>
    <mergeCell ref="A6:A7"/>
    <mergeCell ref="B6:B7"/>
    <mergeCell ref="F6:F7"/>
    <mergeCell ref="G6:G7"/>
    <mergeCell ref="H6:H7"/>
    <mergeCell ref="I6:I7"/>
  </mergeCells>
  <hyperlinks>
    <hyperlink ref="B8" r:id="rId1" display="https://iwwfed-ea.org/classic/rl2025/eame/index.php?skier=GER152007960"/>
    <hyperlink ref="B12" r:id="rId2" display="https://iwwfed-ea.org/classic/rl2025/eame/index.php?skier=CZE972010099"/>
    <hyperlink ref="B13" r:id="rId3" display="https://iwwfed-ea.org/classic/rl2025/eame/index.php?skier=AUT192016333"/>
    <hyperlink ref="B15" r:id="rId4" display="https://iwwfed-ea.org/classic/rl2025/eame/index.php?skier=CZE552017873"/>
    <hyperlink ref="B11" r:id="rId5" display="https://iwwfed-ea.org/classic/rl2025/eame/index.php?skier=UKR452022985"/>
    <hyperlink ref="B16" r:id="rId6" display="https://iwwfed-ea.org/classic/rl2025/eame/index.php?skier=CZE982018505"/>
    <hyperlink ref="B14" r:id="rId7" display="https://iwwfed-ea.org/classic/rl2025/eame/index.php?skier=SUI462010116"/>
    <hyperlink ref="B17" r:id="rId8" display="https://iwwfed-ea.org/classic/rl2025/eame/index.php?skier=FRA692015508"/>
    <hyperlink ref="B18" r:id="rId9" display="https://iwwfed-ea.org/classic/rl2025/eame/index.php?skier=GBR612011469"/>
    <hyperlink ref="B19" r:id="rId10" display="https://iwwfed-ea.org/classic/rl2025/eame/index.php?skier=GBR962024132"/>
    <hyperlink ref="I8" r:id="rId11" tooltip="Masters Last Chance Qualifier_x000d__x000d_11.05.2025" display="http://www.iwsftournament.com/homologation/scorebooks/20250512130502Scorebook25S071CS.HTM"/>
    <hyperlink ref="I12" r:id="rId12" tooltip="Moravia Cup_x000d_OLEKSOVICE_x000d_15.06.2025" display="https://www.iwwfed-ea.org/classic/25CZE003/"/>
    <hyperlink ref="I13" r:id="rId13" tooltip="XX International San Gervasio_x000d_San Gervasio Bresciano_x000d_22.06.2025" display="https://www.iwwfed-ea.org/classic/25ITA001/"/>
    <hyperlink ref="I15" r:id="rId14" tooltip="Spolana Cup 2025_x000d_KRENEK_x000d_21.09.2025" display="https://www.iwwfed-ea.org/classic/25CZE002/"/>
    <hyperlink ref="I14" r:id="rId15" tooltip="Poti Masters 2025_x000d_Ski Club Golden Lake_x000d_26.10.2025" display="https://www.iwwfed-ea.org/classic/25GEO001/"/>
    <hyperlink ref="I16" r:id="rId16" tooltip="2025 IWWF World Waterski Championships_x000d_Recetto_x000d_31.08.2025" display="https://www.iwwfed-ea.org/classic/25IWWF04/"/>
    <hyperlink ref="I17" r:id="rId17" tooltip="Championnat de Ligue AURA 2025_x000d_Ski Caraibes Albertville_x000d_04.10.2025" display="https://www.iwwfed-ea.org/classic/25FRA208/"/>
    <hyperlink ref="I18" r:id="rId18" tooltip="Waikato / BOP Regionals 2025_x000d_Piarere_x000d_23.03.2025" display="https://www.iwwfed-ea.org/classic/25NZL015/"/>
    <hyperlink ref="B32" r:id="rId19" display="https://iwwfed-ea.org/classic/rl2025/eame/index.php?skier=CZE552017873"/>
    <hyperlink ref="B31" r:id="rId20" display="https://iwwfed-ea.org/classic/rl2025/eame/index.php?skier=UKR452022985"/>
    <hyperlink ref="B33" r:id="rId21" display="https://iwwfed-ea.org/classic/rl2025/eame/index.php?skier=GBR962024132"/>
    <hyperlink ref="B35" r:id="rId22" display="https://iwwfed-ea.org/classic/rl2025/eame/index.php?skier=FRA372023602"/>
    <hyperlink ref="B39" r:id="rId23" display="https://iwwfed-ea.org/classic/rl2025/eame/index.php?skier=FRA982023737"/>
    <hyperlink ref="B41" r:id="rId24" display="https://iwwfed-ea.org/classic/rl2025/eame/index.php?skier=CZE982018528"/>
    <hyperlink ref="B38" r:id="rId25" display="https://iwwfed-ea.org/classic/rl2025/eame/index.php?skier=SVK862020805"/>
    <hyperlink ref="B81" r:id="rId26" display="https://iwwfed-ea.org/classic/rl2025/eame/index.php?skier=CZE982018528"/>
    <hyperlink ref="B83" r:id="rId27" display="https://iwwfed-ea.org/classic/rl2025/eame/index.php?skier=UKR982023755"/>
    <hyperlink ref="B85" r:id="rId28" display="https://iwwfed-ea.org/classic/rl2025/eame/index.php?skier=AUT982024229"/>
    <hyperlink ref="B86" r:id="rId29" display="https://iwwfed-ea.org/classic/rl2025/eame/index.php?skier=FIN972011272"/>
    <hyperlink ref="B84" r:id="rId30" display="https://iwwfed-ea.org/classic/rl2025/eame/index.php?skier=GRE982018661"/>
    <hyperlink ref="B88" r:id="rId31" display="https://iwwfed-ea.org/classic/rl2025/eame/index.php?skier=FRA982024824"/>
    <hyperlink ref="B89" r:id="rId32" display="https://iwwfed-ea.org/classic/rl2025/eame/index.php?skier=SUI982014857"/>
    <hyperlink ref="B90" r:id="rId33" display="https://iwwfed-ea.org/classic/rl2025/eame/index.php?skier=UKR982023866"/>
    <hyperlink ref="I42" r:id="rId34" tooltip="2025 IWWF E&amp;A Under-21 Championship_x000d_Internationaler Wiener Wasserski Club_x000d_22.08.2025" display="https://www.iwwfed-ea.org/classic/25EURO05/"/>
    <hyperlink ref="I32" r:id="rId35" tooltip="Spolana Cup 2025_x000d_KRENEK_x000d_21.09.2025" display="https://www.iwwfed-ea.org/classic/25CZE002/"/>
    <hyperlink ref="B40" r:id="rId36" display="https://iwwfed-ea.org/classic/rl2025/eame/index.php?skier=FRA442019267"/>
    <hyperlink ref="B57" r:id="rId37" display="https://iwwfed-ea.org/classic/rl2025/eame/index.php?skier=UKR452022985"/>
    <hyperlink ref="B58" r:id="rId38" display="https://iwwfed-ea.org/classic/rl2025/eame/index.php?skier=GBR962024132"/>
    <hyperlink ref="B59" r:id="rId39" display="https://iwwfed-ea.org/classic/rl2025/eame/index.php?skier=FRA372023602"/>
    <hyperlink ref="B62" r:id="rId40" display="https://iwwfed-ea.org/classic/rl2025/eame/index.php?skier=FRA982023737"/>
    <hyperlink ref="B63" r:id="rId41" display="https://iwwfed-ea.org/classic/rl2025/eame/index.php?skier=CZE982018528"/>
    <hyperlink ref="B61" r:id="rId42" display="https://iwwfed-ea.org/classic/rl2025/eame/index.php?skier=SVK862020805"/>
    <hyperlink ref="I11" r:id="rId43" display="https://ems.iwwf.sport/Competitions/Details?Id=9ba15c3c-c348-4314-b552-9893d0dfa5d8"/>
    <hyperlink ref="I19" r:id="rId44" display="https://ems.iwwf.sport/Competitions/Details?Id=3f5cd33f-4fca-4d3e-8611-4b228c0f0f0b"/>
    <hyperlink ref="I31" r:id="rId45" display="https://ems.iwwf.sport/Competitions/Details?Id=9ba15c3c-c348-4314-b552-9893d0dfa5d8"/>
    <hyperlink ref="B34" r:id="rId46" display="https://iwwfed-ea.org/classic/rl2025/eame/index.php?skier=GER802019837"/>
    <hyperlink ref="I33" r:id="rId47" display="https://ems.iwwf.sport/Competitions/Details?Id=3f5cd33f-4fca-4d3e-8611-4b228c0f0f0b"/>
    <hyperlink ref="I38" r:id="rId48" tooltip="Spolana Cup 2025_x000d_KRENEK_x000d_21.09.2025" display="https://www.iwwfed-ea.org/classic/25CZE002/"/>
    <hyperlink ref="I39" r:id="rId49" display="https://ems.iwwf.sport/Competitions/Details?Id=3ff1e597-6606-427c-adc2-224c165740ed"/>
    <hyperlink ref="I40" r:id="rId50" display="https://ems.iwwf.sport/Competitions/Details?Id=cd906de0-500c-4837-a3ac-75e38c94e662"/>
    <hyperlink ref="I41" r:id="rId51" tooltip="Spolana Cup 2025_x000d_KRENEK_x000d_21.09.2025" display="https://www.iwwfed-ea.org/classic/25CZE002/"/>
    <hyperlink ref="I34" r:id="rId52" display="https://www.iwwfed-ea.org/classic/25CAN005/"/>
    <hyperlink ref="B36" r:id="rId53" display="https://ems.iwwf.sport/RankingList/ScoringDetailsWaterSki?Id=a01fb4b2-7dfe-42b1-a053-51c4815026b6&amp;RankingListLogId=a7d7f3ba-c964-4913-a3cc-50fc02a907b8&amp;Event=11&amp;IdRankinglistPlacement=2aea013c-f93e-436b-988b-d8c2f1cc1a8e&amp;DisciplineId=7&amp;EventId=11&amp;SeasonId=10&amp;Month=5&amp;RLAgeCategoryId=&amp;Gender=2&amp;ConfederationId=&amp;FederationId=&amp;Lastname=&amp;Firstname=&amp;AthleteCode=&amp;RLConfederationId=1"/>
    <hyperlink ref="I36" r:id="rId54" tooltip="XX International San Gervasio_x000d_San Gervasio Bresciano_x000d_22.06.2025" display="https://www.iwwfed-ea.org/classic/25ITA001/"/>
    <hyperlink ref="I58" r:id="rId55" display="https://ems.iwwf.sport/Competitions/Details?Id=3f5cd33f-4fca-4d3e-8611-4b228c0f0f0b"/>
    <hyperlink ref="I57" r:id="rId56" display="https://ems.iwwf.sport/Competitions/Details?Id=9ba15c3c-c348-4314-b552-9893d0dfa5d8"/>
    <hyperlink ref="I61" r:id="rId57" tooltip="Spolana Cup 2025_x000d_KRENEK_x000d_21.09.2025" display="https://www.iwwfed-ea.org/classic/25CZE002/"/>
    <hyperlink ref="I62" r:id="rId58" display="https://ems.iwwf.sport/Competitions/Details?Id=3ff1e597-6606-427c-adc2-224c165740ed"/>
    <hyperlink ref="I63" r:id="rId59" tooltip="Spolana Cup 2025_x000d_KRENEK_x000d_21.09.2025" display="https://www.iwwfed-ea.org/classic/25CZE002/"/>
    <hyperlink ref="I81" r:id="rId60" tooltip="Spolana Cup 2025_x000d_KRENEK_x000d_21.09.2025" display="https://www.iwwfed-ea.org/classic/25CZE002/"/>
    <hyperlink ref="I83" r:id="rId61" tooltip="Spolana Cup 2025_x000d_KRENEK_x000d_21.09.2025" display="https://www.iwwfed-ea.org/classic/25CZE002/"/>
    <hyperlink ref="I92" r:id="rId62" tooltip="Spolana Cup 2025_x000d_KRENEK_x000d_21.09.2025" display="https://www.iwwfed-ea.org/classic/25CZE002/"/>
    <hyperlink ref="B66" r:id="rId63" display="https://ems.iwwf.sport/RankingList/ScoringDetailsWaterSki?Id=ab886bd9-65f4-45ad-9060-cab93ed87490&amp;RankingListLogId=a7d7f3ba-c964-4913-a3cc-50fc02a907b8&amp;Event=11&amp;IdRankinglistPlacement=1c2ebfe1-5772-4604-ba7e-ea44aa45e7b4&amp;DisciplineId=7&amp;EventId=11&amp;SeasonId=10&amp;Month=5&amp;RLAgeCategoryId=101&amp;Gender=2&amp;ConfederationId=&amp;FederationId=&amp;Lastname=&amp;Firstname=&amp;AthleteCode=&amp;RLConfederationId=1"/>
    <hyperlink ref="B70" r:id="rId64" display="https://ems.iwwf.sport/RankingList/ScoringDetailsWaterSki?Id=7f1ce915-8cfc-4af9-b6dc-22ec0b14c72b&amp;RankingListLogId=a7d7f3ba-c964-4913-a3cc-50fc02a907b8&amp;Event=11&amp;IdRankinglistPlacement=5b343327-0880-41c5-97da-15563c4aabba&amp;DisciplineId=7&amp;EventId=11&amp;SeasonId=10&amp;Month=5&amp;RLAgeCategoryId=101&amp;Gender=2&amp;ConfederationId=&amp;FederationId=&amp;Lastname=&amp;Firstname=&amp;AthleteCode=&amp;RLConfederationId=1"/>
    <hyperlink ref="B71" r:id="rId65" display="https://iwwfed-ea.org/classic/rl2025/eame/index.php?skier=UKR982023755"/>
    <hyperlink ref="I71" r:id="rId66" tooltip="Spolana Cup 2025_x000d_KRENEK_x000d_21.09.2025" display="https://www.iwwfed-ea.org/classic/25CZE002/"/>
    <hyperlink ref="I72" r:id="rId67" display="https://ems.iwwf.sport/Competitions/Details?Id=9ba15c3c-c348-4314-b552-9893d0dfa5d8"/>
    <hyperlink ref="I70" r:id="rId68" tooltip="KLI Trophy 2025_x000d_Fosso Ghiaia_x000d_21.09.2025" display="https://www.iwwfed-ea.org/classic/25ITA015/"/>
    <hyperlink ref="B72" r:id="rId69" display="https://ems.iwwf.sport/RankingList/ScoringDetailsWaterSki?Id=6c2622b7-288a-4a81-a5a9-5bd4c98a3bc1&amp;RankingListLogId=a7d7f3ba-c964-4913-a3cc-50fc02a907b8&amp;Event=11&amp;IdRankinglistPlacement=6349b1bb-843e-4fa2-8618-339e70e93523&amp;DisciplineId=7&amp;EventId=11&amp;SeasonId=10&amp;Month=5&amp;RLAgeCategoryId=101&amp;Gender=2&amp;ConfederationId=&amp;FederationId=&amp;Lastname=&amp;Firstname=&amp;AthleteCode=&amp;RLConfederationId=1"/>
  </hyperlinks>
  <pageMargins left="0.82291666666666663" right="0.34375" top="0.33514492753623187" bottom="0.39583333333333331" header="0.3" footer="0.35416666666666669"/>
  <pageSetup paperSize="9" orientation="portrait" horizontalDpi="0" verticalDpi="0" r:id="rId7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showWhiteSpace="0" view="pageLayout" topLeftCell="A73" zoomScaleNormal="100" workbookViewId="0">
      <selection activeCell="B45" sqref="B45:B46"/>
    </sheetView>
  </sheetViews>
  <sheetFormatPr defaultRowHeight="18.75" x14ac:dyDescent="0.3"/>
  <cols>
    <col min="1" max="1" width="4.140625" style="627" customWidth="1"/>
    <col min="2" max="2" width="25.42578125" style="538" customWidth="1"/>
    <col min="3" max="3" width="8.5703125" style="4" customWidth="1"/>
    <col min="4" max="4" width="10.5703125" style="5" customWidth="1"/>
    <col min="5" max="5" width="6.7109375" style="546" customWidth="1"/>
    <col min="6" max="6" width="8.42578125" style="4" customWidth="1"/>
    <col min="7" max="7" width="9" style="4" customWidth="1"/>
    <col min="8" max="8" width="6.7109375" style="4" customWidth="1"/>
    <col min="9" max="9" width="10.28515625" style="36" customWidth="1"/>
  </cols>
  <sheetData>
    <row r="1" spans="1:9" ht="15.75" x14ac:dyDescent="0.25">
      <c r="A1" s="816" t="s">
        <v>51</v>
      </c>
      <c r="B1" s="816"/>
      <c r="C1" s="816"/>
      <c r="D1" s="816"/>
      <c r="E1" s="816"/>
      <c r="F1" s="816"/>
      <c r="G1" s="816"/>
      <c r="H1" s="816"/>
      <c r="I1" s="816"/>
    </row>
    <row r="2" spans="1:9" ht="15.75" x14ac:dyDescent="0.25">
      <c r="A2" s="816" t="s">
        <v>376</v>
      </c>
      <c r="B2" s="816"/>
      <c r="C2" s="816"/>
      <c r="D2" s="816"/>
      <c r="E2" s="816"/>
      <c r="F2" s="816"/>
      <c r="G2" s="816"/>
      <c r="H2" s="816"/>
      <c r="I2" s="816"/>
    </row>
    <row r="3" spans="1:9" ht="15.75" x14ac:dyDescent="0.25">
      <c r="A3" s="816" t="s">
        <v>354</v>
      </c>
      <c r="B3" s="816"/>
      <c r="C3" s="816"/>
      <c r="D3" s="816"/>
      <c r="E3" s="816"/>
      <c r="F3" s="816"/>
      <c r="G3" s="816"/>
      <c r="H3" s="816"/>
      <c r="I3" s="816"/>
    </row>
    <row r="4" spans="1:9" x14ac:dyDescent="0.3">
      <c r="A4" s="623"/>
      <c r="B4" s="533"/>
      <c r="C4" s="11"/>
      <c r="D4" s="842" t="s">
        <v>355</v>
      </c>
      <c r="E4" s="842"/>
      <c r="F4" s="11"/>
      <c r="G4" s="11"/>
      <c r="H4" s="11"/>
      <c r="I4" s="14"/>
    </row>
    <row r="5" spans="1:9" ht="15.75" x14ac:dyDescent="0.25">
      <c r="A5" s="836" t="s">
        <v>355</v>
      </c>
      <c r="B5" s="836"/>
      <c r="C5" s="819" t="s">
        <v>0</v>
      </c>
      <c r="D5" s="820" t="s">
        <v>1</v>
      </c>
      <c r="E5" s="820" t="s">
        <v>50</v>
      </c>
      <c r="F5" s="821" t="s">
        <v>377</v>
      </c>
      <c r="G5" s="821"/>
      <c r="H5" s="821"/>
      <c r="I5" s="821"/>
    </row>
    <row r="6" spans="1:9" ht="15" customHeight="1" x14ac:dyDescent="0.25">
      <c r="A6" s="838" t="s">
        <v>55</v>
      </c>
      <c r="B6" s="843" t="s">
        <v>224</v>
      </c>
      <c r="C6" s="819"/>
      <c r="D6" s="820"/>
      <c r="E6" s="820"/>
      <c r="F6" s="826" t="s">
        <v>2</v>
      </c>
      <c r="G6" s="839" t="s">
        <v>3</v>
      </c>
      <c r="H6" s="840" t="s">
        <v>29</v>
      </c>
      <c r="I6" s="839" t="s">
        <v>58</v>
      </c>
    </row>
    <row r="7" spans="1:9" ht="15" customHeight="1" x14ac:dyDescent="0.25">
      <c r="A7" s="838"/>
      <c r="B7" s="843"/>
      <c r="C7" s="819"/>
      <c r="D7" s="820"/>
      <c r="E7" s="820"/>
      <c r="F7" s="826"/>
      <c r="G7" s="839"/>
      <c r="H7" s="840"/>
      <c r="I7" s="839"/>
    </row>
    <row r="8" spans="1:9" x14ac:dyDescent="0.3">
      <c r="A8" s="624">
        <v>1</v>
      </c>
      <c r="B8" s="530" t="s">
        <v>268</v>
      </c>
      <c r="C8" s="795">
        <v>1987</v>
      </c>
      <c r="D8" s="484" t="s">
        <v>356</v>
      </c>
      <c r="E8" s="540" t="s">
        <v>237</v>
      </c>
      <c r="F8" s="485">
        <v>52.8</v>
      </c>
      <c r="G8" s="1">
        <f t="shared" ref="G8:G22" si="0">(F8-17)*1000/43.3</f>
        <v>826.78983833718246</v>
      </c>
      <c r="H8" s="92">
        <v>1</v>
      </c>
      <c r="I8" s="486" t="s">
        <v>83</v>
      </c>
    </row>
    <row r="9" spans="1:9" x14ac:dyDescent="0.3">
      <c r="A9" s="624">
        <v>2</v>
      </c>
      <c r="B9" s="530" t="s">
        <v>145</v>
      </c>
      <c r="C9" s="795" t="s">
        <v>116</v>
      </c>
      <c r="D9" s="489" t="s">
        <v>7</v>
      </c>
      <c r="E9" s="540" t="s">
        <v>146</v>
      </c>
      <c r="F9" s="617" t="s">
        <v>388</v>
      </c>
      <c r="G9" s="1">
        <f>(F9-17)*1000/43.3</f>
        <v>794.4572748267899</v>
      </c>
      <c r="H9" s="487">
        <v>2</v>
      </c>
      <c r="I9" s="672" t="s">
        <v>387</v>
      </c>
    </row>
    <row r="10" spans="1:9" x14ac:dyDescent="0.3">
      <c r="A10" s="624">
        <v>3</v>
      </c>
      <c r="B10" s="98" t="s">
        <v>79</v>
      </c>
      <c r="C10" s="795">
        <v>1994</v>
      </c>
      <c r="D10" s="484" t="s">
        <v>5</v>
      </c>
      <c r="E10" s="541" t="s">
        <v>43</v>
      </c>
      <c r="F10" s="485">
        <v>51.2</v>
      </c>
      <c r="G10" s="1">
        <f>(F10-17)*1000/43.3</f>
        <v>789.83833718244807</v>
      </c>
      <c r="H10" s="490">
        <v>3</v>
      </c>
      <c r="I10" s="488" t="s">
        <v>357</v>
      </c>
    </row>
    <row r="11" spans="1:9" x14ac:dyDescent="0.3">
      <c r="A11" s="624">
        <v>4</v>
      </c>
      <c r="B11" s="530" t="s">
        <v>38</v>
      </c>
      <c r="C11" s="795">
        <v>2002</v>
      </c>
      <c r="D11" s="484" t="s">
        <v>5</v>
      </c>
      <c r="E11" s="541" t="s">
        <v>47</v>
      </c>
      <c r="F11" s="485">
        <v>47.4</v>
      </c>
      <c r="G11" s="1">
        <f t="shared" si="0"/>
        <v>702.07852193995382</v>
      </c>
      <c r="H11" s="8">
        <v>4</v>
      </c>
      <c r="I11" s="486" t="s">
        <v>261</v>
      </c>
    </row>
    <row r="12" spans="1:9" x14ac:dyDescent="0.3">
      <c r="A12" s="624">
        <v>5</v>
      </c>
      <c r="B12" s="530" t="s">
        <v>267</v>
      </c>
      <c r="C12" s="795" t="s">
        <v>99</v>
      </c>
      <c r="D12" s="491" t="s">
        <v>5</v>
      </c>
      <c r="E12" s="540" t="s">
        <v>45</v>
      </c>
      <c r="F12" s="618">
        <v>47</v>
      </c>
      <c r="G12" s="1">
        <f t="shared" si="0"/>
        <v>692.84064665127028</v>
      </c>
      <c r="H12" s="619" t="s">
        <v>389</v>
      </c>
      <c r="I12" s="486" t="s">
        <v>76</v>
      </c>
    </row>
    <row r="13" spans="1:9" x14ac:dyDescent="0.3">
      <c r="A13" s="624">
        <v>6</v>
      </c>
      <c r="B13" s="534" t="s">
        <v>4</v>
      </c>
      <c r="C13" s="296">
        <v>2002</v>
      </c>
      <c r="D13" s="492" t="s">
        <v>5</v>
      </c>
      <c r="E13" s="543" t="s">
        <v>42</v>
      </c>
      <c r="F13" s="315" t="s">
        <v>358</v>
      </c>
      <c r="G13" s="1">
        <f t="shared" si="0"/>
        <v>692.84064665127028</v>
      </c>
      <c r="H13" s="619" t="s">
        <v>389</v>
      </c>
      <c r="I13" s="486" t="s">
        <v>97</v>
      </c>
    </row>
    <row r="14" spans="1:9" x14ac:dyDescent="0.3">
      <c r="A14" s="624">
        <v>7</v>
      </c>
      <c r="B14" s="530" t="s">
        <v>271</v>
      </c>
      <c r="C14" s="795">
        <v>2002</v>
      </c>
      <c r="D14" s="484" t="s">
        <v>5</v>
      </c>
      <c r="E14" s="541" t="s">
        <v>47</v>
      </c>
      <c r="F14" s="617" t="s">
        <v>392</v>
      </c>
      <c r="G14" s="1">
        <f>(F14-17)*1000/43.3</f>
        <v>674.36489607390308</v>
      </c>
      <c r="H14" s="7">
        <v>7</v>
      </c>
      <c r="I14" s="672" t="s">
        <v>391</v>
      </c>
    </row>
    <row r="15" spans="1:9" x14ac:dyDescent="0.3">
      <c r="A15" s="624">
        <v>8</v>
      </c>
      <c r="B15" s="530" t="s">
        <v>134</v>
      </c>
      <c r="C15" s="795" t="s">
        <v>123</v>
      </c>
      <c r="D15" s="492" t="s">
        <v>7</v>
      </c>
      <c r="E15" s="540" t="s">
        <v>45</v>
      </c>
      <c r="F15" s="485">
        <v>45.7</v>
      </c>
      <c r="G15" s="1">
        <f>(F15-17)*1000/43.3</f>
        <v>662.81755196304857</v>
      </c>
      <c r="H15" s="493">
        <v>8</v>
      </c>
      <c r="I15" s="486" t="s">
        <v>261</v>
      </c>
    </row>
    <row r="16" spans="1:9" x14ac:dyDescent="0.3">
      <c r="A16" s="624">
        <v>9</v>
      </c>
      <c r="B16" s="530" t="s">
        <v>359</v>
      </c>
      <c r="C16" s="795">
        <v>1982</v>
      </c>
      <c r="D16" s="484" t="s">
        <v>35</v>
      </c>
      <c r="E16" s="541" t="s">
        <v>146</v>
      </c>
      <c r="F16" s="485">
        <v>45.3</v>
      </c>
      <c r="G16" s="1">
        <f>(F16-17)*1000/43.3</f>
        <v>653.5796766743648</v>
      </c>
      <c r="H16" s="7">
        <v>9</v>
      </c>
      <c r="I16" s="486" t="s">
        <v>83</v>
      </c>
    </row>
    <row r="17" spans="1:10" x14ac:dyDescent="0.3">
      <c r="A17" s="624">
        <v>10</v>
      </c>
      <c r="B17" s="620" t="s">
        <v>394</v>
      </c>
      <c r="C17" s="795" t="s">
        <v>99</v>
      </c>
      <c r="D17" s="491" t="s">
        <v>5</v>
      </c>
      <c r="E17" s="540" t="s">
        <v>44</v>
      </c>
      <c r="F17" s="485" t="s">
        <v>390</v>
      </c>
      <c r="G17" s="1">
        <f>(F17-17)*1000/43.3</f>
        <v>648.96073903002309</v>
      </c>
      <c r="H17" s="7">
        <v>10</v>
      </c>
      <c r="I17" s="672" t="s">
        <v>360</v>
      </c>
    </row>
    <row r="18" spans="1:10" x14ac:dyDescent="0.3">
      <c r="A18" s="624">
        <v>11</v>
      </c>
      <c r="B18" s="530" t="s">
        <v>39</v>
      </c>
      <c r="C18" s="795">
        <v>1998</v>
      </c>
      <c r="D18" s="484" t="s">
        <v>5</v>
      </c>
      <c r="E18" s="540" t="s">
        <v>48</v>
      </c>
      <c r="F18" s="485" t="s">
        <v>393</v>
      </c>
      <c r="G18" s="1">
        <f t="shared" si="0"/>
        <v>639.72286374133967</v>
      </c>
      <c r="H18" s="7">
        <v>11</v>
      </c>
      <c r="I18" s="486" t="s">
        <v>361</v>
      </c>
    </row>
    <row r="19" spans="1:10" ht="19.5" thickBot="1" x14ac:dyDescent="0.35">
      <c r="A19" s="625">
        <v>12</v>
      </c>
      <c r="B19" s="535" t="s">
        <v>299</v>
      </c>
      <c r="C19" s="76" t="s">
        <v>99</v>
      </c>
      <c r="D19" s="494" t="s">
        <v>5</v>
      </c>
      <c r="E19" s="544" t="s">
        <v>42</v>
      </c>
      <c r="F19" s="461">
        <v>44.2</v>
      </c>
      <c r="G19" s="157">
        <f t="shared" si="0"/>
        <v>628.17551963048516</v>
      </c>
      <c r="H19" s="495">
        <v>12</v>
      </c>
      <c r="I19" s="496" t="s">
        <v>70</v>
      </c>
    </row>
    <row r="20" spans="1:10" ht="19.5" thickTop="1" x14ac:dyDescent="0.3">
      <c r="A20" s="626">
        <v>13</v>
      </c>
      <c r="B20" s="536" t="s">
        <v>362</v>
      </c>
      <c r="C20" s="272">
        <v>2002</v>
      </c>
      <c r="D20" s="497" t="s">
        <v>5</v>
      </c>
      <c r="E20" s="545" t="s">
        <v>42</v>
      </c>
      <c r="F20" s="498" t="s">
        <v>395</v>
      </c>
      <c r="G20" s="43">
        <f t="shared" si="0"/>
        <v>605.08083140877613</v>
      </c>
      <c r="H20" s="499">
        <v>13</v>
      </c>
      <c r="I20" s="500" t="s">
        <v>363</v>
      </c>
    </row>
    <row r="21" spans="1:10" x14ac:dyDescent="0.3">
      <c r="A21" s="624">
        <v>14</v>
      </c>
      <c r="B21" s="537" t="s">
        <v>8</v>
      </c>
      <c r="C21" s="501">
        <v>2010</v>
      </c>
      <c r="D21" s="492" t="s">
        <v>9</v>
      </c>
      <c r="E21" s="543" t="s">
        <v>42</v>
      </c>
      <c r="F21" s="315" t="s">
        <v>278</v>
      </c>
      <c r="G21" s="1">
        <f t="shared" si="0"/>
        <v>466.51270207852207</v>
      </c>
      <c r="H21" s="502"/>
      <c r="I21" s="503" t="s">
        <v>364</v>
      </c>
    </row>
    <row r="22" spans="1:10" x14ac:dyDescent="0.3">
      <c r="A22" s="624">
        <v>15</v>
      </c>
      <c r="B22" s="537" t="s">
        <v>16</v>
      </c>
      <c r="C22" s="501">
        <v>2010</v>
      </c>
      <c r="D22" s="492" t="s">
        <v>9</v>
      </c>
      <c r="E22" s="543" t="s">
        <v>42</v>
      </c>
      <c r="F22" s="315" t="s">
        <v>280</v>
      </c>
      <c r="G22" s="1">
        <f t="shared" si="0"/>
        <v>364.89607390300228</v>
      </c>
      <c r="H22" s="502"/>
      <c r="I22" s="503" t="s">
        <v>365</v>
      </c>
    </row>
    <row r="23" spans="1:10" ht="8.25" customHeight="1" x14ac:dyDescent="0.3">
      <c r="A23" s="623"/>
      <c r="B23" s="533"/>
      <c r="C23" s="11"/>
      <c r="D23" s="12"/>
      <c r="E23" s="224"/>
      <c r="F23" s="11"/>
      <c r="G23" s="11"/>
      <c r="H23" s="11"/>
      <c r="I23" s="14"/>
    </row>
    <row r="24" spans="1:10" ht="15.75" x14ac:dyDescent="0.25">
      <c r="A24" s="816" t="s">
        <v>51</v>
      </c>
      <c r="B24" s="816"/>
      <c r="C24" s="816"/>
      <c r="D24" s="816"/>
      <c r="E24" s="816"/>
      <c r="F24" s="816"/>
      <c r="G24" s="816"/>
      <c r="H24" s="816"/>
      <c r="I24" s="816"/>
    </row>
    <row r="25" spans="1:10" ht="15.75" x14ac:dyDescent="0.25">
      <c r="A25" s="816" t="s">
        <v>376</v>
      </c>
      <c r="B25" s="816"/>
      <c r="C25" s="816"/>
      <c r="D25" s="816"/>
      <c r="E25" s="816"/>
      <c r="F25" s="816"/>
      <c r="G25" s="816"/>
      <c r="H25" s="816"/>
      <c r="I25" s="816"/>
    </row>
    <row r="26" spans="1:10" ht="15.75" x14ac:dyDescent="0.25">
      <c r="A26" s="816" t="s">
        <v>354</v>
      </c>
      <c r="B26" s="816"/>
      <c r="C26" s="816"/>
      <c r="D26" s="816"/>
      <c r="E26" s="816"/>
      <c r="F26" s="816"/>
      <c r="G26" s="816"/>
      <c r="H26" s="816"/>
      <c r="I26" s="816"/>
    </row>
    <row r="27" spans="1:10" s="504" customFormat="1" ht="14.25" customHeight="1" x14ac:dyDescent="0.3">
      <c r="A27" s="623"/>
      <c r="B27" s="533"/>
      <c r="C27" s="39"/>
      <c r="D27" s="842" t="s">
        <v>366</v>
      </c>
      <c r="E27" s="842"/>
      <c r="F27" s="39"/>
      <c r="G27" s="11"/>
      <c r="H27" s="11"/>
      <c r="I27" s="14"/>
    </row>
    <row r="28" spans="1:10" ht="15.75" x14ac:dyDescent="0.25">
      <c r="A28" s="836" t="s">
        <v>366</v>
      </c>
      <c r="B28" s="836"/>
      <c r="C28" s="819" t="s">
        <v>0</v>
      </c>
      <c r="D28" s="820" t="s">
        <v>1</v>
      </c>
      <c r="E28" s="820" t="s">
        <v>50</v>
      </c>
      <c r="F28" s="821" t="s">
        <v>377</v>
      </c>
      <c r="G28" s="821"/>
      <c r="H28" s="821"/>
      <c r="I28" s="821"/>
    </row>
    <row r="29" spans="1:10" ht="15" customHeight="1" x14ac:dyDescent="0.25">
      <c r="A29" s="838" t="s">
        <v>55</v>
      </c>
      <c r="B29" s="843" t="s">
        <v>224</v>
      </c>
      <c r="C29" s="819"/>
      <c r="D29" s="820"/>
      <c r="E29" s="820"/>
      <c r="F29" s="826" t="s">
        <v>2</v>
      </c>
      <c r="G29" s="839" t="s">
        <v>3</v>
      </c>
      <c r="H29" s="840" t="s">
        <v>29</v>
      </c>
      <c r="I29" s="828" t="s">
        <v>58</v>
      </c>
    </row>
    <row r="30" spans="1:10" ht="9" customHeight="1" x14ac:dyDescent="0.25">
      <c r="A30" s="838"/>
      <c r="B30" s="843"/>
      <c r="C30" s="819"/>
      <c r="D30" s="820"/>
      <c r="E30" s="820"/>
      <c r="F30" s="826"/>
      <c r="G30" s="839"/>
      <c r="H30" s="840"/>
      <c r="I30" s="828"/>
    </row>
    <row r="31" spans="1:10" x14ac:dyDescent="0.3">
      <c r="A31" s="624">
        <v>1</v>
      </c>
      <c r="B31" s="530" t="s">
        <v>145</v>
      </c>
      <c r="C31" s="675" t="s">
        <v>116</v>
      </c>
      <c r="D31" s="505" t="s">
        <v>7</v>
      </c>
      <c r="E31" s="541" t="s">
        <v>146</v>
      </c>
      <c r="F31" s="617" t="s">
        <v>388</v>
      </c>
      <c r="G31" s="1">
        <f t="shared" ref="G31:G43" si="1">(F31-17)*1000/43.3</f>
        <v>794.4572748267899</v>
      </c>
      <c r="H31" s="164">
        <v>1</v>
      </c>
      <c r="I31" s="672" t="s">
        <v>387</v>
      </c>
    </row>
    <row r="32" spans="1:10" x14ac:dyDescent="0.3">
      <c r="A32" s="624">
        <v>2</v>
      </c>
      <c r="B32" s="530" t="s">
        <v>134</v>
      </c>
      <c r="C32" s="675" t="s">
        <v>123</v>
      </c>
      <c r="D32" s="316" t="s">
        <v>7</v>
      </c>
      <c r="E32" s="541" t="s">
        <v>45</v>
      </c>
      <c r="F32" s="485">
        <v>45.7</v>
      </c>
      <c r="G32" s="1">
        <f t="shared" si="1"/>
        <v>662.81755196304857</v>
      </c>
      <c r="H32" s="517">
        <v>2</v>
      </c>
      <c r="I32" s="605" t="s">
        <v>261</v>
      </c>
      <c r="J32" s="808"/>
    </row>
    <row r="33" spans="1:10" x14ac:dyDescent="0.3">
      <c r="A33" s="624">
        <v>3</v>
      </c>
      <c r="B33" s="530" t="s">
        <v>315</v>
      </c>
      <c r="C33" s="675" t="s">
        <v>140</v>
      </c>
      <c r="D33" s="64" t="s">
        <v>9</v>
      </c>
      <c r="E33" s="540" t="s">
        <v>64</v>
      </c>
      <c r="F33" s="617" t="s">
        <v>398</v>
      </c>
      <c r="G33" s="1">
        <f t="shared" si="1"/>
        <v>591.22401847575065</v>
      </c>
      <c r="H33" s="518">
        <v>3</v>
      </c>
      <c r="I33" s="782" t="s">
        <v>378</v>
      </c>
    </row>
    <row r="34" spans="1:10" x14ac:dyDescent="0.3">
      <c r="A34" s="624">
        <v>4</v>
      </c>
      <c r="B34" s="530" t="s">
        <v>304</v>
      </c>
      <c r="C34" s="675" t="s">
        <v>127</v>
      </c>
      <c r="D34" s="316" t="s">
        <v>7</v>
      </c>
      <c r="E34" s="540" t="s">
        <v>45</v>
      </c>
      <c r="F34" s="617" t="s">
        <v>403</v>
      </c>
      <c r="G34" s="1">
        <f t="shared" si="1"/>
        <v>586.60508083140883</v>
      </c>
      <c r="H34" s="519">
        <v>4</v>
      </c>
      <c r="I34" s="637" t="s">
        <v>70</v>
      </c>
    </row>
    <row r="35" spans="1:10" x14ac:dyDescent="0.3">
      <c r="A35" s="624">
        <v>5</v>
      </c>
      <c r="B35" s="530" t="s">
        <v>228</v>
      </c>
      <c r="C35" s="675" t="s">
        <v>276</v>
      </c>
      <c r="D35" s="316" t="s">
        <v>7</v>
      </c>
      <c r="E35" s="541" t="s">
        <v>43</v>
      </c>
      <c r="F35" s="485" t="s">
        <v>367</v>
      </c>
      <c r="G35" s="1">
        <f t="shared" si="1"/>
        <v>554.27251732101615</v>
      </c>
      <c r="H35" s="622" t="s">
        <v>436</v>
      </c>
      <c r="I35" s="506" t="s">
        <v>130</v>
      </c>
    </row>
    <row r="36" spans="1:10" x14ac:dyDescent="0.3">
      <c r="A36" s="624">
        <v>6</v>
      </c>
      <c r="B36" s="530" t="s">
        <v>307</v>
      </c>
      <c r="C36" s="675" t="s">
        <v>276</v>
      </c>
      <c r="D36" s="316" t="s">
        <v>7</v>
      </c>
      <c r="E36" s="540" t="s">
        <v>45</v>
      </c>
      <c r="F36" s="485" t="s">
        <v>367</v>
      </c>
      <c r="G36" s="1">
        <f t="shared" si="1"/>
        <v>554.27251732101615</v>
      </c>
      <c r="H36" s="622" t="s">
        <v>436</v>
      </c>
      <c r="I36" s="507" t="s">
        <v>70</v>
      </c>
    </row>
    <row r="37" spans="1:10" x14ac:dyDescent="0.3">
      <c r="A37" s="624">
        <v>7</v>
      </c>
      <c r="B37" s="530" t="s">
        <v>118</v>
      </c>
      <c r="C37" s="675" t="s">
        <v>119</v>
      </c>
      <c r="D37" s="675" t="s">
        <v>9</v>
      </c>
      <c r="E37" s="540" t="s">
        <v>47</v>
      </c>
      <c r="F37" s="617" t="s">
        <v>367</v>
      </c>
      <c r="G37" s="1">
        <f t="shared" si="1"/>
        <v>554.27251732101615</v>
      </c>
      <c r="H37" s="622" t="s">
        <v>436</v>
      </c>
      <c r="I37" s="636" t="s">
        <v>378</v>
      </c>
    </row>
    <row r="38" spans="1:10" x14ac:dyDescent="0.3">
      <c r="A38" s="624">
        <v>8</v>
      </c>
      <c r="B38" s="530" t="s">
        <v>159</v>
      </c>
      <c r="C38" s="675" t="s">
        <v>160</v>
      </c>
      <c r="D38" s="675" t="s">
        <v>9</v>
      </c>
      <c r="E38" s="541" t="s">
        <v>64</v>
      </c>
      <c r="F38" s="485">
        <v>40.6</v>
      </c>
      <c r="G38" s="1">
        <f t="shared" si="1"/>
        <v>545.03464203233261</v>
      </c>
      <c r="H38" s="136">
        <v>8</v>
      </c>
      <c r="I38" s="508" t="s">
        <v>191</v>
      </c>
    </row>
    <row r="39" spans="1:10" x14ac:dyDescent="0.3">
      <c r="A39" s="624">
        <v>9</v>
      </c>
      <c r="B39" s="530" t="s">
        <v>229</v>
      </c>
      <c r="C39" s="675" t="s">
        <v>116</v>
      </c>
      <c r="D39" s="505" t="s">
        <v>7</v>
      </c>
      <c r="E39" s="540" t="s">
        <v>43</v>
      </c>
      <c r="F39" s="485">
        <v>40.6</v>
      </c>
      <c r="G39" s="1">
        <f t="shared" si="1"/>
        <v>545.03464203233261</v>
      </c>
      <c r="H39" s="136">
        <v>9</v>
      </c>
      <c r="I39" s="508" t="s">
        <v>303</v>
      </c>
    </row>
    <row r="40" spans="1:10" x14ac:dyDescent="0.3">
      <c r="A40" s="624">
        <v>10</v>
      </c>
      <c r="B40" s="530" t="s">
        <v>34</v>
      </c>
      <c r="C40" s="675" t="s">
        <v>119</v>
      </c>
      <c r="D40" s="316" t="s">
        <v>9</v>
      </c>
      <c r="E40" s="540" t="s">
        <v>46</v>
      </c>
      <c r="F40" s="617" t="s">
        <v>402</v>
      </c>
      <c r="G40" s="1">
        <f t="shared" si="1"/>
        <v>542.72517321016164</v>
      </c>
      <c r="H40" s="136">
        <v>10</v>
      </c>
      <c r="I40" s="636" t="s">
        <v>378</v>
      </c>
    </row>
    <row r="41" spans="1:10" x14ac:dyDescent="0.3">
      <c r="A41" s="624">
        <v>11</v>
      </c>
      <c r="B41" s="530" t="s">
        <v>306</v>
      </c>
      <c r="C41" s="675" t="s">
        <v>123</v>
      </c>
      <c r="D41" s="316" t="s">
        <v>7</v>
      </c>
      <c r="E41" s="541" t="s">
        <v>43</v>
      </c>
      <c r="F41" s="485">
        <v>40.200000000000003</v>
      </c>
      <c r="G41" s="1">
        <f t="shared" si="1"/>
        <v>535.79676674364907</v>
      </c>
      <c r="H41" s="673">
        <v>11</v>
      </c>
      <c r="I41" s="508" t="s">
        <v>70</v>
      </c>
    </row>
    <row r="42" spans="1:10" x14ac:dyDescent="0.3">
      <c r="A42" s="624">
        <v>12</v>
      </c>
      <c r="B42" s="530" t="s">
        <v>231</v>
      </c>
      <c r="C42" s="675" t="s">
        <v>127</v>
      </c>
      <c r="D42" s="316" t="s">
        <v>7</v>
      </c>
      <c r="E42" s="541" t="s">
        <v>47</v>
      </c>
      <c r="F42" s="485">
        <v>39.6</v>
      </c>
      <c r="G42" s="1">
        <f t="shared" si="1"/>
        <v>521.93995381062359</v>
      </c>
      <c r="H42" s="136">
        <v>12</v>
      </c>
      <c r="I42" s="508" t="s">
        <v>302</v>
      </c>
    </row>
    <row r="43" spans="1:10" x14ac:dyDescent="0.3">
      <c r="A43" s="624">
        <v>13</v>
      </c>
      <c r="B43" s="530" t="s">
        <v>40</v>
      </c>
      <c r="C43" s="501" t="s">
        <v>140</v>
      </c>
      <c r="D43" s="505" t="s">
        <v>9</v>
      </c>
      <c r="E43" s="540" t="s">
        <v>48</v>
      </c>
      <c r="F43" s="634" t="s">
        <v>400</v>
      </c>
      <c r="G43" s="1">
        <f t="shared" si="1"/>
        <v>487.29792147806006</v>
      </c>
      <c r="H43" s="510">
        <v>13</v>
      </c>
      <c r="I43" s="637" t="s">
        <v>401</v>
      </c>
      <c r="J43" s="635"/>
    </row>
    <row r="44" spans="1:10" x14ac:dyDescent="0.3">
      <c r="A44" s="624">
        <v>14</v>
      </c>
      <c r="B44" s="539" t="s">
        <v>368</v>
      </c>
      <c r="C44" s="121" t="s">
        <v>123</v>
      </c>
      <c r="D44" s="509" t="s">
        <v>7</v>
      </c>
      <c r="E44" s="542" t="s">
        <v>45</v>
      </c>
      <c r="F44" s="311">
        <v>37.5</v>
      </c>
      <c r="G44" s="43">
        <f t="shared" ref="G44:G46" si="2">(F44-17)*1000/43.3</f>
        <v>473.44110854503469</v>
      </c>
      <c r="H44" s="511">
        <v>14</v>
      </c>
      <c r="I44" s="782" t="s">
        <v>198</v>
      </c>
      <c r="J44" s="635"/>
    </row>
    <row r="45" spans="1:10" x14ac:dyDescent="0.3">
      <c r="A45" s="624">
        <v>15</v>
      </c>
      <c r="B45" s="531" t="s">
        <v>8</v>
      </c>
      <c r="C45" s="501">
        <v>2010</v>
      </c>
      <c r="D45" s="316" t="s">
        <v>9</v>
      </c>
      <c r="E45" s="543" t="s">
        <v>42</v>
      </c>
      <c r="F45" s="315" t="s">
        <v>278</v>
      </c>
      <c r="G45" s="1">
        <f t="shared" si="2"/>
        <v>466.51270207852207</v>
      </c>
      <c r="H45" s="791"/>
      <c r="I45" s="512" t="s">
        <v>369</v>
      </c>
    </row>
    <row r="46" spans="1:10" x14ac:dyDescent="0.3">
      <c r="A46" s="624">
        <v>16</v>
      </c>
      <c r="B46" s="531" t="s">
        <v>16</v>
      </c>
      <c r="C46" s="501">
        <v>2010</v>
      </c>
      <c r="D46" s="316" t="s">
        <v>9</v>
      </c>
      <c r="E46" s="543" t="s">
        <v>42</v>
      </c>
      <c r="F46" s="315" t="s">
        <v>280</v>
      </c>
      <c r="G46" s="1">
        <f t="shared" si="2"/>
        <v>364.89607390300228</v>
      </c>
      <c r="H46" s="511"/>
      <c r="I46" s="512" t="s">
        <v>370</v>
      </c>
    </row>
    <row r="47" spans="1:10" ht="15.75" x14ac:dyDescent="0.25">
      <c r="A47" s="816" t="s">
        <v>51</v>
      </c>
      <c r="B47" s="816"/>
      <c r="C47" s="816"/>
      <c r="D47" s="816"/>
      <c r="E47" s="816"/>
      <c r="F47" s="816"/>
      <c r="G47" s="816"/>
      <c r="H47" s="816"/>
      <c r="I47" s="816"/>
    </row>
    <row r="48" spans="1:10" ht="15.75" x14ac:dyDescent="0.25">
      <c r="A48" s="816" t="s">
        <v>376</v>
      </c>
      <c r="B48" s="816"/>
      <c r="C48" s="816"/>
      <c r="D48" s="816"/>
      <c r="E48" s="816"/>
      <c r="F48" s="816"/>
      <c r="G48" s="816"/>
      <c r="H48" s="816"/>
      <c r="I48" s="816"/>
    </row>
    <row r="49" spans="1:12" ht="15.75" x14ac:dyDescent="0.25">
      <c r="A49" s="816" t="s">
        <v>354</v>
      </c>
      <c r="B49" s="816"/>
      <c r="C49" s="816"/>
      <c r="D49" s="816"/>
      <c r="E49" s="816"/>
      <c r="F49" s="816"/>
      <c r="G49" s="816"/>
      <c r="H49" s="816"/>
      <c r="I49" s="816"/>
    </row>
    <row r="50" spans="1:12" x14ac:dyDescent="0.3">
      <c r="B50" s="533"/>
      <c r="C50" s="11"/>
      <c r="D50" s="163" t="s">
        <v>154</v>
      </c>
      <c r="E50" s="224"/>
      <c r="F50" s="11"/>
      <c r="G50" s="11"/>
      <c r="H50" s="11"/>
      <c r="I50" s="14"/>
    </row>
    <row r="51" spans="1:12" ht="15.75" x14ac:dyDescent="0.25">
      <c r="A51" s="836" t="s">
        <v>154</v>
      </c>
      <c r="B51" s="836"/>
      <c r="C51" s="819" t="s">
        <v>0</v>
      </c>
      <c r="D51" s="820" t="s">
        <v>1</v>
      </c>
      <c r="E51" s="820" t="s">
        <v>50</v>
      </c>
      <c r="F51" s="821" t="s">
        <v>377</v>
      </c>
      <c r="G51" s="821"/>
      <c r="H51" s="821"/>
      <c r="I51" s="821"/>
    </row>
    <row r="52" spans="1:12" ht="15" customHeight="1" x14ac:dyDescent="0.25">
      <c r="A52" s="838" t="s">
        <v>55</v>
      </c>
      <c r="B52" s="843" t="s">
        <v>224</v>
      </c>
      <c r="C52" s="819"/>
      <c r="D52" s="820"/>
      <c r="E52" s="820"/>
      <c r="F52" s="826" t="s">
        <v>2</v>
      </c>
      <c r="G52" s="839" t="s">
        <v>3</v>
      </c>
      <c r="H52" s="840" t="s">
        <v>29</v>
      </c>
      <c r="I52" s="828" t="s">
        <v>58</v>
      </c>
    </row>
    <row r="53" spans="1:12" ht="11.25" customHeight="1" x14ac:dyDescent="0.25">
      <c r="A53" s="838"/>
      <c r="B53" s="843"/>
      <c r="C53" s="819"/>
      <c r="D53" s="820"/>
      <c r="E53" s="820"/>
      <c r="F53" s="826"/>
      <c r="G53" s="839"/>
      <c r="H53" s="840"/>
      <c r="I53" s="828"/>
    </row>
    <row r="54" spans="1:12" x14ac:dyDescent="0.3">
      <c r="A54" s="624">
        <v>1</v>
      </c>
      <c r="B54" s="530" t="s">
        <v>315</v>
      </c>
      <c r="C54" s="501" t="s">
        <v>140</v>
      </c>
      <c r="D54" s="505" t="s">
        <v>9</v>
      </c>
      <c r="E54" s="540" t="s">
        <v>64</v>
      </c>
      <c r="F54" s="634" t="s">
        <v>398</v>
      </c>
      <c r="G54" s="1">
        <f t="shared" ref="G54:G62" si="3">(F54-13)*1000/33</f>
        <v>896.969696969697</v>
      </c>
      <c r="H54" s="812" t="s">
        <v>439</v>
      </c>
      <c r="I54" s="636" t="s">
        <v>378</v>
      </c>
    </row>
    <row r="55" spans="1:12" x14ac:dyDescent="0.3">
      <c r="A55" s="624">
        <v>2</v>
      </c>
      <c r="B55" s="530" t="s">
        <v>118</v>
      </c>
      <c r="C55" s="501" t="s">
        <v>119</v>
      </c>
      <c r="D55" s="316" t="s">
        <v>9</v>
      </c>
      <c r="E55" s="540" t="s">
        <v>47</v>
      </c>
      <c r="F55" s="634" t="s">
        <v>367</v>
      </c>
      <c r="G55" s="1">
        <f t="shared" si="3"/>
        <v>848.4848484848485</v>
      </c>
      <c r="H55" s="804">
        <v>2</v>
      </c>
      <c r="I55" s="636" t="s">
        <v>378</v>
      </c>
      <c r="J55" s="635"/>
    </row>
    <row r="56" spans="1:12" x14ac:dyDescent="0.3">
      <c r="A56" s="624">
        <v>3</v>
      </c>
      <c r="B56" s="530" t="s">
        <v>159</v>
      </c>
      <c r="C56" s="501" t="s">
        <v>160</v>
      </c>
      <c r="D56" s="316" t="s">
        <v>9</v>
      </c>
      <c r="E56" s="540" t="s">
        <v>64</v>
      </c>
      <c r="F56" s="560">
        <v>40.6</v>
      </c>
      <c r="G56" s="1">
        <f t="shared" si="3"/>
        <v>836.36363636363637</v>
      </c>
      <c r="H56" s="805" t="s">
        <v>438</v>
      </c>
      <c r="I56" s="637" t="s">
        <v>191</v>
      </c>
      <c r="J56" s="635"/>
    </row>
    <row r="57" spans="1:12" x14ac:dyDescent="0.3">
      <c r="A57" s="624">
        <v>4</v>
      </c>
      <c r="B57" s="530" t="s">
        <v>34</v>
      </c>
      <c r="C57" s="501" t="s">
        <v>119</v>
      </c>
      <c r="D57" s="316" t="s">
        <v>9</v>
      </c>
      <c r="E57" s="540" t="s">
        <v>46</v>
      </c>
      <c r="F57" s="634" t="s">
        <v>399</v>
      </c>
      <c r="G57" s="1">
        <f t="shared" si="3"/>
        <v>833.33333333333337</v>
      </c>
      <c r="H57" s="793">
        <v>4</v>
      </c>
      <c r="I57" s="636" t="s">
        <v>378</v>
      </c>
    </row>
    <row r="58" spans="1:12" x14ac:dyDescent="0.3">
      <c r="A58" s="624">
        <v>5</v>
      </c>
      <c r="B58" s="530" t="s">
        <v>40</v>
      </c>
      <c r="C58" s="501" t="s">
        <v>140</v>
      </c>
      <c r="D58" s="505" t="s">
        <v>9</v>
      </c>
      <c r="E58" s="540" t="s">
        <v>48</v>
      </c>
      <c r="F58" s="634" t="s">
        <v>400</v>
      </c>
      <c r="G58" s="1">
        <f t="shared" si="3"/>
        <v>760.60606060606062</v>
      </c>
      <c r="H58" s="21">
        <v>5</v>
      </c>
      <c r="I58" s="637" t="s">
        <v>401</v>
      </c>
    </row>
    <row r="59" spans="1:12" x14ac:dyDescent="0.3">
      <c r="A59" s="624">
        <v>6</v>
      </c>
      <c r="B59" s="531" t="s">
        <v>8</v>
      </c>
      <c r="C59" s="501">
        <v>2010</v>
      </c>
      <c r="D59" s="316" t="s">
        <v>9</v>
      </c>
      <c r="E59" s="543" t="s">
        <v>42</v>
      </c>
      <c r="F59" s="275" t="s">
        <v>278</v>
      </c>
      <c r="G59" s="1">
        <f t="shared" si="3"/>
        <v>733.33333333333348</v>
      </c>
      <c r="H59" s="794">
        <v>6</v>
      </c>
      <c r="I59" s="512" t="s">
        <v>369</v>
      </c>
    </row>
    <row r="60" spans="1:12" x14ac:dyDescent="0.3">
      <c r="A60" s="624">
        <v>7</v>
      </c>
      <c r="B60" s="530" t="s">
        <v>317</v>
      </c>
      <c r="C60" s="501" t="s">
        <v>140</v>
      </c>
      <c r="D60" s="505" t="s">
        <v>9</v>
      </c>
      <c r="E60" s="540" t="s">
        <v>43</v>
      </c>
      <c r="F60" s="634">
        <v>35.6</v>
      </c>
      <c r="G60" s="1">
        <f t="shared" si="3"/>
        <v>684.84848484848487</v>
      </c>
      <c r="H60" s="526">
        <v>7</v>
      </c>
      <c r="I60" s="636" t="s">
        <v>378</v>
      </c>
    </row>
    <row r="61" spans="1:12" x14ac:dyDescent="0.3">
      <c r="A61" s="624">
        <v>8</v>
      </c>
      <c r="B61" s="530" t="s">
        <v>165</v>
      </c>
      <c r="C61" s="501" t="s">
        <v>119</v>
      </c>
      <c r="D61" s="316" t="s">
        <v>9</v>
      </c>
      <c r="E61" s="540" t="s">
        <v>45</v>
      </c>
      <c r="F61" s="560">
        <v>33.4</v>
      </c>
      <c r="G61" s="1">
        <f t="shared" si="3"/>
        <v>618.18181818181813</v>
      </c>
      <c r="H61" s="794">
        <v>8</v>
      </c>
      <c r="I61" s="486" t="s">
        <v>139</v>
      </c>
      <c r="L61" s="811" t="s">
        <v>437</v>
      </c>
    </row>
    <row r="62" spans="1:12" x14ac:dyDescent="0.3">
      <c r="A62" s="624">
        <v>9</v>
      </c>
      <c r="B62" s="531" t="s">
        <v>16</v>
      </c>
      <c r="C62" s="501">
        <v>2010</v>
      </c>
      <c r="D62" s="316" t="s">
        <v>9</v>
      </c>
      <c r="E62" s="543" t="s">
        <v>42</v>
      </c>
      <c r="F62" s="275" t="s">
        <v>280</v>
      </c>
      <c r="G62" s="1">
        <f t="shared" si="3"/>
        <v>599.99999999999989</v>
      </c>
      <c r="H62" s="526">
        <v>9</v>
      </c>
      <c r="I62" s="512" t="s">
        <v>370</v>
      </c>
    </row>
    <row r="63" spans="1:12" x14ac:dyDescent="0.3">
      <c r="A63" s="624">
        <v>10</v>
      </c>
      <c r="B63" s="534" t="s">
        <v>10</v>
      </c>
      <c r="C63" s="501">
        <v>2010</v>
      </c>
      <c r="D63" s="316" t="s">
        <v>9</v>
      </c>
      <c r="E63" s="540" t="s">
        <v>42</v>
      </c>
      <c r="F63" s="275" t="s">
        <v>288</v>
      </c>
      <c r="G63" s="1">
        <f t="shared" ref="G63:G68" si="4">(F63-13)*1000/33</f>
        <v>496.969696969697</v>
      </c>
      <c r="H63" s="794">
        <v>10</v>
      </c>
      <c r="I63" s="512" t="s">
        <v>365</v>
      </c>
    </row>
    <row r="64" spans="1:12" x14ac:dyDescent="0.3">
      <c r="A64" s="624">
        <v>11</v>
      </c>
      <c r="B64" s="531" t="s">
        <v>14</v>
      </c>
      <c r="C64" s="501">
        <v>2009</v>
      </c>
      <c r="D64" s="316" t="s">
        <v>9</v>
      </c>
      <c r="E64" s="543" t="s">
        <v>42</v>
      </c>
      <c r="F64" s="275" t="s">
        <v>284</v>
      </c>
      <c r="G64" s="1">
        <f t="shared" si="4"/>
        <v>484.84848484848487</v>
      </c>
      <c r="H64" s="526">
        <v>11</v>
      </c>
      <c r="I64" s="512" t="s">
        <v>370</v>
      </c>
    </row>
    <row r="65" spans="1:9" x14ac:dyDescent="0.3">
      <c r="A65" s="624">
        <v>12</v>
      </c>
      <c r="B65" s="98" t="s">
        <v>326</v>
      </c>
      <c r="C65" s="60" t="s">
        <v>193</v>
      </c>
      <c r="D65" s="809" t="s">
        <v>12</v>
      </c>
      <c r="E65" s="540" t="s">
        <v>43</v>
      </c>
      <c r="F65" s="560">
        <v>28.6</v>
      </c>
      <c r="G65" s="1">
        <f t="shared" si="4"/>
        <v>472.7272727272728</v>
      </c>
      <c r="H65" s="674">
        <v>12</v>
      </c>
      <c r="I65" s="486" t="s">
        <v>191</v>
      </c>
    </row>
    <row r="66" spans="1:9" x14ac:dyDescent="0.3">
      <c r="A66" s="624">
        <v>13</v>
      </c>
      <c r="B66" s="810" t="s">
        <v>435</v>
      </c>
      <c r="C66" s="501" t="s">
        <v>119</v>
      </c>
      <c r="D66" s="316" t="s">
        <v>9</v>
      </c>
      <c r="E66" s="540" t="s">
        <v>47</v>
      </c>
      <c r="F66" s="560">
        <v>28.4</v>
      </c>
      <c r="G66" s="1">
        <f t="shared" si="4"/>
        <v>466.66666666666663</v>
      </c>
      <c r="H66" s="22">
        <v>13</v>
      </c>
      <c r="I66" s="637" t="s">
        <v>302</v>
      </c>
    </row>
    <row r="67" spans="1:9" x14ac:dyDescent="0.3">
      <c r="A67" s="624">
        <v>14</v>
      </c>
      <c r="B67" s="531" t="s">
        <v>15</v>
      </c>
      <c r="C67" s="501">
        <v>2009</v>
      </c>
      <c r="D67" s="316" t="s">
        <v>9</v>
      </c>
      <c r="E67" s="543" t="s">
        <v>42</v>
      </c>
      <c r="F67" s="275" t="s">
        <v>289</v>
      </c>
      <c r="G67" s="1">
        <f t="shared" si="4"/>
        <v>460.60606060606062</v>
      </c>
      <c r="H67" s="674">
        <v>14</v>
      </c>
      <c r="I67" s="512" t="s">
        <v>370</v>
      </c>
    </row>
    <row r="68" spans="1:9" x14ac:dyDescent="0.3">
      <c r="A68" s="624">
        <v>15</v>
      </c>
      <c r="B68" s="532" t="s">
        <v>19</v>
      </c>
      <c r="C68" s="515">
        <v>2011</v>
      </c>
      <c r="D68" s="489" t="s">
        <v>9</v>
      </c>
      <c r="E68" s="543" t="s">
        <v>42</v>
      </c>
      <c r="F68" s="275" t="s">
        <v>290</v>
      </c>
      <c r="G68" s="1">
        <f t="shared" si="4"/>
        <v>396.969696969697</v>
      </c>
      <c r="H68" s="22">
        <v>15</v>
      </c>
      <c r="I68" s="63" t="s">
        <v>108</v>
      </c>
    </row>
    <row r="70" spans="1:9" ht="15.75" x14ac:dyDescent="0.25">
      <c r="A70" s="816" t="s">
        <v>51</v>
      </c>
      <c r="B70" s="816"/>
      <c r="C70" s="816"/>
      <c r="D70" s="816"/>
      <c r="E70" s="816"/>
      <c r="F70" s="816"/>
      <c r="G70" s="816"/>
      <c r="H70" s="816"/>
      <c r="I70" s="816"/>
    </row>
    <row r="71" spans="1:9" ht="15.75" x14ac:dyDescent="0.25">
      <c r="A71" s="816" t="s">
        <v>376</v>
      </c>
      <c r="B71" s="816"/>
      <c r="C71" s="816"/>
      <c r="D71" s="816"/>
      <c r="E71" s="816"/>
      <c r="F71" s="816"/>
      <c r="G71" s="816"/>
      <c r="H71" s="816"/>
      <c r="I71" s="816"/>
    </row>
    <row r="72" spans="1:9" ht="15.75" x14ac:dyDescent="0.25">
      <c r="A72" s="816" t="s">
        <v>354</v>
      </c>
      <c r="B72" s="816"/>
      <c r="C72" s="816"/>
      <c r="D72" s="816"/>
      <c r="E72" s="816"/>
      <c r="F72" s="816"/>
      <c r="G72" s="816"/>
      <c r="H72" s="816"/>
      <c r="I72" s="816"/>
    </row>
    <row r="73" spans="1:9" x14ac:dyDescent="0.3">
      <c r="B73" s="533"/>
      <c r="C73" s="11"/>
      <c r="D73" s="163" t="s">
        <v>182</v>
      </c>
      <c r="E73" s="224"/>
      <c r="F73" s="11"/>
      <c r="G73" s="11"/>
      <c r="H73" s="11"/>
      <c r="I73" s="14"/>
    </row>
    <row r="74" spans="1:9" ht="15.75" x14ac:dyDescent="0.25">
      <c r="A74" s="836" t="s">
        <v>182</v>
      </c>
      <c r="B74" s="836"/>
      <c r="C74" s="819" t="s">
        <v>0</v>
      </c>
      <c r="D74" s="820" t="s">
        <v>1</v>
      </c>
      <c r="E74" s="820" t="s">
        <v>50</v>
      </c>
      <c r="F74" s="821" t="s">
        <v>377</v>
      </c>
      <c r="G74" s="821"/>
      <c r="H74" s="821"/>
      <c r="I74" s="821"/>
    </row>
    <row r="75" spans="1:9" ht="15" customHeight="1" x14ac:dyDescent="0.25">
      <c r="A75" s="838" t="s">
        <v>55</v>
      </c>
      <c r="B75" s="843" t="s">
        <v>224</v>
      </c>
      <c r="C75" s="819"/>
      <c r="D75" s="820"/>
      <c r="E75" s="820"/>
      <c r="F75" s="826" t="s">
        <v>2</v>
      </c>
      <c r="G75" s="839" t="s">
        <v>3</v>
      </c>
      <c r="H75" s="840" t="s">
        <v>29</v>
      </c>
      <c r="I75" s="839" t="s">
        <v>58</v>
      </c>
    </row>
    <row r="76" spans="1:9" ht="15" customHeight="1" x14ac:dyDescent="0.25">
      <c r="A76" s="838"/>
      <c r="B76" s="843"/>
      <c r="C76" s="819"/>
      <c r="D76" s="820"/>
      <c r="E76" s="820"/>
      <c r="F76" s="826"/>
      <c r="G76" s="839"/>
      <c r="H76" s="840"/>
      <c r="I76" s="839"/>
    </row>
    <row r="77" spans="1:9" x14ac:dyDescent="0.3">
      <c r="A77" s="628">
        <v>1</v>
      </c>
      <c r="B77" s="98" t="s">
        <v>326</v>
      </c>
      <c r="C77" s="501">
        <v>2012</v>
      </c>
      <c r="D77" s="557" t="s">
        <v>12</v>
      </c>
      <c r="E77" s="547" t="s">
        <v>43</v>
      </c>
      <c r="F77" s="100">
        <v>28.6</v>
      </c>
      <c r="G77" s="516">
        <f t="shared" ref="G77:G89" si="5">(F77-7)*1000/20</f>
        <v>1080</v>
      </c>
      <c r="H77" s="164">
        <v>1</v>
      </c>
      <c r="I77" s="800" t="s">
        <v>191</v>
      </c>
    </row>
    <row r="78" spans="1:9" x14ac:dyDescent="0.3">
      <c r="A78" s="628">
        <v>2</v>
      </c>
      <c r="B78" s="532" t="s">
        <v>11</v>
      </c>
      <c r="C78" s="501">
        <v>2012</v>
      </c>
      <c r="D78" s="296" t="s">
        <v>12</v>
      </c>
      <c r="E78" s="543" t="s">
        <v>42</v>
      </c>
      <c r="F78" s="315" t="s">
        <v>292</v>
      </c>
      <c r="G78" s="516">
        <f t="shared" si="5"/>
        <v>870</v>
      </c>
      <c r="H78" s="517">
        <v>2</v>
      </c>
      <c r="I78" s="63" t="s">
        <v>226</v>
      </c>
    </row>
    <row r="79" spans="1:9" x14ac:dyDescent="0.3">
      <c r="A79" s="628">
        <v>3</v>
      </c>
      <c r="B79" s="98" t="s">
        <v>235</v>
      </c>
      <c r="C79" s="501" t="s">
        <v>190</v>
      </c>
      <c r="D79" s="64" t="s">
        <v>12</v>
      </c>
      <c r="E79" s="547" t="s">
        <v>45</v>
      </c>
      <c r="F79" s="100">
        <v>24.1</v>
      </c>
      <c r="G79" s="516">
        <f t="shared" si="5"/>
        <v>855</v>
      </c>
      <c r="H79" s="518">
        <v>3</v>
      </c>
      <c r="I79" s="23" t="s">
        <v>191</v>
      </c>
    </row>
    <row r="80" spans="1:9" x14ac:dyDescent="0.3">
      <c r="A80" s="628">
        <v>4</v>
      </c>
      <c r="B80" s="98" t="s">
        <v>239</v>
      </c>
      <c r="C80" s="501" t="s">
        <v>193</v>
      </c>
      <c r="D80" s="557" t="s">
        <v>12</v>
      </c>
      <c r="E80" s="547" t="s">
        <v>137</v>
      </c>
      <c r="F80" s="630">
        <v>22.3</v>
      </c>
      <c r="G80" s="516">
        <f>(F80-7)*1000/20</f>
        <v>765</v>
      </c>
      <c r="H80" s="621" t="s">
        <v>397</v>
      </c>
      <c r="I80" s="800" t="s">
        <v>396</v>
      </c>
    </row>
    <row r="81" spans="1:9" x14ac:dyDescent="0.3">
      <c r="A81" s="628">
        <v>5</v>
      </c>
      <c r="B81" s="532" t="s">
        <v>18</v>
      </c>
      <c r="C81" s="501">
        <v>2012</v>
      </c>
      <c r="D81" s="296" t="s">
        <v>12</v>
      </c>
      <c r="E81" s="543" t="s">
        <v>42</v>
      </c>
      <c r="F81" s="315" t="s">
        <v>293</v>
      </c>
      <c r="G81" s="516">
        <f>(F81-7)*1000/20</f>
        <v>765</v>
      </c>
      <c r="H81" s="622" t="s">
        <v>397</v>
      </c>
      <c r="I81" s="801" t="s">
        <v>371</v>
      </c>
    </row>
    <row r="82" spans="1:9" x14ac:dyDescent="0.3">
      <c r="A82" s="628">
        <v>6</v>
      </c>
      <c r="B82" s="98" t="s">
        <v>189</v>
      </c>
      <c r="C82" s="501" t="s">
        <v>190</v>
      </c>
      <c r="D82" s="64" t="s">
        <v>12</v>
      </c>
      <c r="E82" s="547" t="s">
        <v>45</v>
      </c>
      <c r="F82" s="520">
        <v>22</v>
      </c>
      <c r="G82" s="516">
        <f>(F82-7)*1000/20</f>
        <v>750</v>
      </c>
      <c r="H82" s="553">
        <v>6</v>
      </c>
      <c r="I82" s="23" t="s">
        <v>139</v>
      </c>
    </row>
    <row r="83" spans="1:9" ht="19.5" thickBot="1" x14ac:dyDescent="0.35">
      <c r="A83" s="633">
        <v>7</v>
      </c>
      <c r="B83" s="165" t="s">
        <v>192</v>
      </c>
      <c r="C83" s="514" t="s">
        <v>190</v>
      </c>
      <c r="D83" s="76" t="s">
        <v>12</v>
      </c>
      <c r="E83" s="548" t="s">
        <v>45</v>
      </c>
      <c r="F83" s="521">
        <v>20.5</v>
      </c>
      <c r="G83" s="522">
        <f>(F83-7)*1000/20</f>
        <v>675</v>
      </c>
      <c r="H83" s="459">
        <v>7</v>
      </c>
      <c r="I83" s="802" t="s">
        <v>139</v>
      </c>
    </row>
    <row r="84" spans="1:9" ht="19.5" thickTop="1" x14ac:dyDescent="0.3">
      <c r="A84" s="632">
        <v>8</v>
      </c>
      <c r="B84" s="558" t="s">
        <v>27</v>
      </c>
      <c r="C84" s="523">
        <v>2012</v>
      </c>
      <c r="D84" s="272" t="s">
        <v>12</v>
      </c>
      <c r="E84" s="545" t="s">
        <v>42</v>
      </c>
      <c r="F84" s="311" t="s">
        <v>335</v>
      </c>
      <c r="G84" s="524">
        <f>(F84-7)*1000/20</f>
        <v>365.00000000000006</v>
      </c>
      <c r="H84" s="554">
        <v>8</v>
      </c>
      <c r="I84" s="803" t="s">
        <v>372</v>
      </c>
    </row>
    <row r="85" spans="1:9" x14ac:dyDescent="0.3">
      <c r="A85" s="628">
        <v>9</v>
      </c>
      <c r="B85" s="98" t="s">
        <v>331</v>
      </c>
      <c r="C85" s="501" t="s">
        <v>186</v>
      </c>
      <c r="D85" s="501" t="s">
        <v>22</v>
      </c>
      <c r="E85" s="547" t="s">
        <v>47</v>
      </c>
      <c r="F85" s="100">
        <v>13.9</v>
      </c>
      <c r="G85" s="516">
        <f t="shared" si="5"/>
        <v>345</v>
      </c>
      <c r="H85" s="526">
        <v>9</v>
      </c>
      <c r="I85" s="63" t="s">
        <v>162</v>
      </c>
    </row>
    <row r="86" spans="1:9" x14ac:dyDescent="0.3">
      <c r="A86" s="628">
        <v>10</v>
      </c>
      <c r="B86" s="98" t="s">
        <v>234</v>
      </c>
      <c r="C86" s="501" t="s">
        <v>373</v>
      </c>
      <c r="D86" s="501" t="s">
        <v>22</v>
      </c>
      <c r="E86" s="547" t="s">
        <v>46</v>
      </c>
      <c r="F86" s="100">
        <v>13.8</v>
      </c>
      <c r="G86" s="516">
        <f t="shared" si="5"/>
        <v>340.00000000000006</v>
      </c>
      <c r="H86" s="553">
        <v>10</v>
      </c>
      <c r="I86" s="800" t="s">
        <v>80</v>
      </c>
    </row>
    <row r="87" spans="1:9" x14ac:dyDescent="0.3">
      <c r="A87" s="629">
        <v>11</v>
      </c>
      <c r="B87" s="143" t="s">
        <v>26</v>
      </c>
      <c r="C87" s="523">
        <v>2014</v>
      </c>
      <c r="D87" s="523" t="s">
        <v>22</v>
      </c>
      <c r="E87" s="545" t="s">
        <v>42</v>
      </c>
      <c r="F87" s="311" t="s">
        <v>343</v>
      </c>
      <c r="G87" s="524">
        <f t="shared" si="5"/>
        <v>184.99999999999994</v>
      </c>
      <c r="H87" s="527"/>
      <c r="I87" s="803" t="s">
        <v>429</v>
      </c>
    </row>
    <row r="88" spans="1:9" x14ac:dyDescent="0.3">
      <c r="A88" s="628">
        <v>12</v>
      </c>
      <c r="B88" s="98" t="s">
        <v>21</v>
      </c>
      <c r="C88" s="501">
        <v>2013</v>
      </c>
      <c r="D88" s="304" t="s">
        <v>12</v>
      </c>
      <c r="E88" s="543" t="s">
        <v>42</v>
      </c>
      <c r="F88" s="315" t="s">
        <v>337</v>
      </c>
      <c r="G88" s="516">
        <f t="shared" si="5"/>
        <v>140.00000000000006</v>
      </c>
      <c r="H88" s="528"/>
      <c r="I88" s="803" t="s">
        <v>429</v>
      </c>
    </row>
    <row r="89" spans="1:9" x14ac:dyDescent="0.3">
      <c r="A89" s="628">
        <v>13</v>
      </c>
      <c r="B89" s="98" t="s">
        <v>28</v>
      </c>
      <c r="C89" s="501">
        <v>2013</v>
      </c>
      <c r="D89" s="304" t="s">
        <v>12</v>
      </c>
      <c r="E89" s="543" t="s">
        <v>42</v>
      </c>
      <c r="F89" s="315" t="s">
        <v>344</v>
      </c>
      <c r="G89" s="516">
        <f t="shared" si="5"/>
        <v>134.99999999999994</v>
      </c>
      <c r="H89" s="528"/>
      <c r="I89" s="803" t="s">
        <v>429</v>
      </c>
    </row>
    <row r="90" spans="1:9" s="529" customFormat="1" x14ac:dyDescent="0.3">
      <c r="A90" s="623"/>
      <c r="B90" s="533"/>
      <c r="C90" s="11"/>
      <c r="D90" s="12"/>
      <c r="E90" s="224"/>
      <c r="F90" s="11"/>
      <c r="G90" s="11"/>
      <c r="H90" s="11"/>
    </row>
    <row r="91" spans="1:9" s="529" customFormat="1" x14ac:dyDescent="0.3">
      <c r="A91" s="623"/>
      <c r="B91" s="533"/>
      <c r="C91" s="11"/>
      <c r="D91" s="12"/>
      <c r="E91" s="224"/>
      <c r="F91" s="11"/>
      <c r="G91" s="11"/>
      <c r="H91" s="11"/>
      <c r="I91" s="14"/>
    </row>
    <row r="92" spans="1:9" s="529" customFormat="1" x14ac:dyDescent="0.3">
      <c r="A92" s="623"/>
      <c r="B92" s="533"/>
      <c r="C92" s="11"/>
      <c r="D92" s="12"/>
      <c r="E92" s="224"/>
      <c r="F92" s="11"/>
      <c r="G92" s="11"/>
      <c r="H92" s="11"/>
      <c r="I92" s="14"/>
    </row>
    <row r="93" spans="1:9" x14ac:dyDescent="0.3">
      <c r="A93" s="623"/>
      <c r="B93" s="533"/>
      <c r="C93" s="11"/>
      <c r="D93" s="12"/>
      <c r="E93" s="224"/>
      <c r="F93" s="11"/>
      <c r="G93" s="11"/>
      <c r="H93" s="11"/>
      <c r="I93" s="14"/>
    </row>
  </sheetData>
  <sortState ref="A31:I42">
    <sortCondition descending="1" ref="F31:F42"/>
  </sortState>
  <mergeCells count="58">
    <mergeCell ref="A70:I70"/>
    <mergeCell ref="A71:I71"/>
    <mergeCell ref="A72:I72"/>
    <mergeCell ref="A74:B74"/>
    <mergeCell ref="C74:C76"/>
    <mergeCell ref="D74:D76"/>
    <mergeCell ref="E74:E76"/>
    <mergeCell ref="F74:I74"/>
    <mergeCell ref="A75:A76"/>
    <mergeCell ref="B75:B76"/>
    <mergeCell ref="F75:F76"/>
    <mergeCell ref="G75:G76"/>
    <mergeCell ref="H75:H76"/>
    <mergeCell ref="I75:I76"/>
    <mergeCell ref="A47:I47"/>
    <mergeCell ref="A48:I48"/>
    <mergeCell ref="A49:I49"/>
    <mergeCell ref="A51:B51"/>
    <mergeCell ref="C51:C53"/>
    <mergeCell ref="D51:D53"/>
    <mergeCell ref="E51:E53"/>
    <mergeCell ref="F51:I51"/>
    <mergeCell ref="A52:A53"/>
    <mergeCell ref="B52:B53"/>
    <mergeCell ref="F52:F53"/>
    <mergeCell ref="G52:G53"/>
    <mergeCell ref="H52:H53"/>
    <mergeCell ref="I52:I53"/>
    <mergeCell ref="A24:I24"/>
    <mergeCell ref="A25:I25"/>
    <mergeCell ref="A26:I26"/>
    <mergeCell ref="D27:E27"/>
    <mergeCell ref="A28:B28"/>
    <mergeCell ref="C28:C30"/>
    <mergeCell ref="D28:D30"/>
    <mergeCell ref="E28:E30"/>
    <mergeCell ref="F28:I28"/>
    <mergeCell ref="A29:A30"/>
    <mergeCell ref="B29:B30"/>
    <mergeCell ref="F29:F30"/>
    <mergeCell ref="G29:G30"/>
    <mergeCell ref="H29:H30"/>
    <mergeCell ref="I29:I30"/>
    <mergeCell ref="A1:I1"/>
    <mergeCell ref="A2:I2"/>
    <mergeCell ref="A3:I3"/>
    <mergeCell ref="D4:E4"/>
    <mergeCell ref="A5:B5"/>
    <mergeCell ref="C5:C7"/>
    <mergeCell ref="D5:D7"/>
    <mergeCell ref="E5:E7"/>
    <mergeCell ref="F5:I5"/>
    <mergeCell ref="A6:A7"/>
    <mergeCell ref="B6:B7"/>
    <mergeCell ref="F6:F7"/>
    <mergeCell ref="G6:G7"/>
    <mergeCell ref="H6:H7"/>
    <mergeCell ref="I6:I7"/>
  </mergeCells>
  <hyperlinks>
    <hyperlink ref="I9" r:id="rId1" display="https://ems.iwwf.sport/Competitions/Details?Id=bbcfd309-5648-4301-8ac5-fc6fb54e8587"/>
    <hyperlink ref="I14" r:id="rId2" display="https://ems.iwwf.sport/Competitions/Details?Id=bbcfd309-5648-4301-8ac5-fc6fb54e8587"/>
    <hyperlink ref="I17" r:id="rId3" tooltip="Florida Southern fundraiser 2025_x000d_Sunset Lakes, Groveland, FL_x000d_12.04.2025" display="http://www.iwsftournament.com/homologation/scorebooks/20250415120402Scorebook25S091CS.HTM"/>
    <hyperlink ref="I31" r:id="rId4" display="https://ems.iwwf.sport/Competitions/Details?Id=bbcfd309-5648-4301-8ac5-fc6fb54e8587"/>
    <hyperlink ref="I80" r:id="rId5" display="https://ems.iwwf.sport/Competitions/Details?Id=f8341105-b6c2-40b7-b307-a313ea39560c"/>
    <hyperlink ref="I79" r:id="rId6" tooltip="KLI Trophy 2025_x000d_Fosso Ghiaia_x000d_21.09.2025" display="https://www.iwwfed-ea.org/classic/25ITA015/"/>
    <hyperlink ref="I83" r:id="rId7" tooltip="Austrian Masters All Categories_x000d_Fischlham_x000d_17.08.2025" display="https://www.iwwfed-ea.org/classic/25AUT006/"/>
    <hyperlink ref="I82" r:id="rId8" tooltip="Austrian Masters All Categories_x000d_Fischlham_x000d_17.08.2025" display="https://www.iwwfed-ea.org/classic/25AUT006/"/>
    <hyperlink ref="I77" r:id="rId9" tooltip="KLI Trophy 2025_x000d_Fosso Ghiaia_x000d_21.09.2025" display="https://www.iwwfed-ea.org/classic/25ITA015/"/>
    <hyperlink ref="B77" r:id="rId10" display="https://iwwfed-ea.org/classic/rl2025/eame/index.php?skier=GER842001729"/>
    <hyperlink ref="B79" r:id="rId11" display="https://iwwfed-ea.org/classic/rl2025/eame/index.php?skier=AUT982024229"/>
    <hyperlink ref="B80" r:id="rId12" display="https://iwwfed-ea.org/classic/rl2025/eame/index.php?skier=GRE982018661"/>
    <hyperlink ref="B82" r:id="rId13" display="https://iwwfed-ea.org/classic/rl2025/eame/index.php?skier=AUT982024234"/>
    <hyperlink ref="B85" r:id="rId14" display="https://iwwfed-ea.org/classic/rl2025/eame/index.php?skier=FRA982023672"/>
    <hyperlink ref="I86" r:id="rId15" tooltip="Spolana Cup 2025_x000d_KRENEK_x000d_21.09.2025" display="https://www.iwwfed-ea.org/classic/25CZE002/"/>
    <hyperlink ref="B86" r:id="rId16" display="https://iwwfed-ea.org/classic/rl2025/eame/index.php?skier=UKR982023755"/>
    <hyperlink ref="B57" r:id="rId17" display="https://iwwfed-ea.org/classic/rl2025/eame/index.php?skier=UKR452022985"/>
    <hyperlink ref="B56" r:id="rId18" display="https://iwwfed-ea.org/classic/rl2025/eame/index.php?skier=ITA582022916"/>
    <hyperlink ref="B65" r:id="rId19" display="https://iwwfed-ea.org/classic/rl2025/eame/index.php?skier=GER842001729"/>
    <hyperlink ref="I54" r:id="rId20" display="https://ems.iwwf.sport/Competitions/Details?Id=9ba15c3c-c348-4314-b552-9893d0dfa5d8"/>
    <hyperlink ref="I57" r:id="rId21" display="https://ems.iwwf.sport/Competitions/Details?Id=9ba15c3c-c348-4314-b552-9893d0dfa5d8"/>
    <hyperlink ref="I55" r:id="rId22" display="https://ems.iwwf.sport/Competitions/Details?Id=9ba15c3c-c348-4314-b552-9893d0dfa5d8"/>
    <hyperlink ref="I58" r:id="rId23" display="https://ems.iwwf.sport/Competitions/Details?Id=6699b302-632c-4bea-9d11-b505f1696b8b"/>
    <hyperlink ref="I66" r:id="rId24" tooltip="MALIBU OPEN_x000d_Lacanau Ski Club_x000d_06.07.2025" display="https://www.iwwfed-ea.org/classic/25FRA005/"/>
    <hyperlink ref="I33" r:id="rId25" display="https://ems.iwwf.sport/Competitions/Details?Id=9ba15c3c-c348-4314-b552-9893d0dfa5d8"/>
    <hyperlink ref="I40" r:id="rId26" display="https://ems.iwwf.sport/Competitions/Details?Id=9ba15c3c-c348-4314-b552-9893d0dfa5d8"/>
    <hyperlink ref="I34" r:id="rId27" tooltip="2025 IWWF E&amp;A Under-21 Championship_x000d_Internationaler Wiener Wasserski Club_x000d_22.08.2025" display="https://www.iwwfed-ea.org/classic/25EURO05/"/>
    <hyperlink ref="I37" r:id="rId28" display="https://ems.iwwf.sport/Competitions/Details?Id=9ba15c3c-c348-4314-b552-9893d0dfa5d8"/>
    <hyperlink ref="I44" r:id="rId29" display="https://ems.iwwf.sport/Competitions/Details?Id=80053d83-bf02-42ed-8ac6-78b1d29f0dea"/>
    <hyperlink ref="I43" r:id="rId30" display="https://ems.iwwf.sport/Competitions/Details?Id=6699b302-632c-4bea-9d11-b505f1696b8b"/>
    <hyperlink ref="I60" r:id="rId31" display="https://ems.iwwf.sport/Competitions/Details?Id=9ba15c3c-c348-4314-b552-9893d0dfa5d8"/>
    <hyperlink ref="I56" r:id="rId32" display="https://www.iwwfed-ea.org/classic/25ITA015/"/>
    <hyperlink ref="B54" r:id="rId33" display="https://ems.iwwf.sport/RankingList/ScoringDetailsWaterSki?Id=7f1ce915-8cfc-4af9-b6dc-22ec0b14c72b&amp;RankingListLogId=4994f18f-6462-42dc-8f04-93637ef54810&amp;Event=12&amp;IdRankinglistPlacement=6af4c7ab-da28-49f9-8811-2eb180d6c208&amp;DisciplineId=7&amp;EventId=12&amp;SeasonId=10&amp;Month=5&amp;RLAgeCategoryId=&amp;Gender=&amp;ConfederationId=&amp;FederationId=&amp;Lastname=&amp;Firstname=&amp;AthleteCode=&amp;RLConfederationId=1"/>
    <hyperlink ref="B66" r:id="rId34" display="https://ems.iwwf.sport/RankingList/ScoringDetailsWaterSki?Id=79fc6afb-eeb9-482b-9685-db640a517e05&amp;RankingListLogId=4994f18f-6462-42dc-8f04-93637ef54810&amp;Event=12&amp;IdRankinglistPlacement=494e75fb-2333-4fe6-b223-9a4607e4b892&amp;DisciplineId=7&amp;EventId=12&amp;SeasonId=10&amp;Month=5&amp;RLAgeCategoryId=&amp;Gender=&amp;ConfederationId=&amp;FederationId=&amp;Lastname=&amp;Firstname=&amp;AthleteCode=&amp;RLConfederationId=1"/>
    <hyperlink ref="B61" r:id="rId35" display="https://ems.iwwf.sport/RankingList/ScoringDetailsWaterSki?Id=fa53be9a-2b60-47cd-a738-ff257e170b5e&amp;RankingListLogId=4994f18f-6462-42dc-8f04-93637ef54810&amp;Event=12&amp;IdRankinglistPlacement=2ef00448-4fbf-4280-920d-583411532dc3&amp;DisciplineId=7&amp;EventId=12&amp;SeasonId=10&amp;Month=5&amp;RLAgeCategoryId=&amp;Gender=&amp;ConfederationId=&amp;FederationId=&amp;Lastname=&amp;Firstname=&amp;AthleteCode=&amp;RLConfederationId=1"/>
    <hyperlink ref="B32" r:id="rId36" display="https://ems.iwwf.sport/RankingList/ScoringDetailsWaterSki?Id=8551b027-a9c6-4782-a5c0-e78883273086&amp;RankingListLogId=4994f18f-6462-42dc-8f04-93637ef54810&amp;Event=12&amp;IdRankinglistPlacement=4f936df2-18b4-42ac-ba53-8d7c08a7878b&amp;DisciplineId=7&amp;EventId=12&amp;SeasonId=10&amp;Month=5&amp;RLAgeCategoryId=&amp;Gender=&amp;ConfederationId=&amp;FederationId=&amp;Lastname=&amp;Firstname=&amp;AthleteCode=&amp;RLConfederationId=1"/>
    <hyperlink ref="I32" r:id="rId37" display="https://ems.iwwf.sport/Competitions/Details?Id=79179100-d5eb-4787-96fa-18d3be84e8a9"/>
  </hyperlinks>
  <pageMargins left="0.8125" right="0.36458333333333331" top="0.26041666666666669" bottom="0.45833333333333331" header="0.3" footer="0.3"/>
  <pageSetup paperSize="9" orientation="portrait" horizontalDpi="0" verticalDpi="0" r:id="rId3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1"/>
  <sheetViews>
    <sheetView tabSelected="1" view="pageLayout" topLeftCell="A77" zoomScaleNormal="100" zoomScaleSheetLayoutView="100" workbookViewId="0">
      <selection activeCell="A90" sqref="A90:A94"/>
    </sheetView>
  </sheetViews>
  <sheetFormatPr defaultRowHeight="15.75" x14ac:dyDescent="0.25"/>
  <cols>
    <col min="1" max="1" width="4.140625" style="207" customWidth="1"/>
    <col min="2" max="2" width="18.28515625" style="242" customWidth="1"/>
    <col min="3" max="5" width="5.5703125" style="242" customWidth="1"/>
    <col min="6" max="6" width="13.7109375" style="448" customWidth="1"/>
    <col min="7" max="7" width="6.85546875" style="481" customWidth="1"/>
    <col min="8" max="8" width="11" style="242" customWidth="1"/>
    <col min="9" max="9" width="8.42578125" style="482" customWidth="1"/>
    <col min="10" max="10" width="10.85546875" style="483" customWidth="1"/>
    <col min="11" max="11" width="7.85546875" style="483" customWidth="1"/>
    <col min="12" max="12" width="10.85546875" style="418" customWidth="1"/>
    <col min="13" max="13" width="9.28515625" style="418" customWidth="1"/>
    <col min="14" max="14" width="6.140625" style="187" customWidth="1"/>
    <col min="15" max="15" width="10.140625" style="209" customWidth="1"/>
    <col min="16" max="16" width="4.140625" style="241" customWidth="1"/>
    <col min="17" max="17" width="14.140625" style="277" customWidth="1"/>
    <col min="18" max="18" width="6.28515625" style="38" customWidth="1"/>
    <col min="19" max="19" width="5.85546875" style="38" customWidth="1"/>
    <col min="20" max="20" width="10.140625" style="38" customWidth="1"/>
    <col min="21" max="21" width="12.42578125" style="376" customWidth="1"/>
    <col min="22" max="22" width="6.7109375" style="328" customWidth="1"/>
    <col min="23" max="23" width="2" style="38" customWidth="1"/>
    <col min="24" max="24" width="7.7109375" style="475" customWidth="1"/>
    <col min="25" max="25" width="0.42578125" style="475" customWidth="1"/>
    <col min="26" max="26" width="8.5703125" style="475" customWidth="1"/>
    <col min="27" max="27" width="0.28515625" style="259" customWidth="1"/>
    <col min="28" max="28" width="9" style="475" customWidth="1"/>
    <col min="29" max="29" width="9.140625" style="259"/>
    <col min="30" max="16384" width="9.140625" style="187"/>
  </cols>
  <sheetData>
    <row r="1" spans="1:28" ht="17.25" customHeight="1" x14ac:dyDescent="0.25">
      <c r="A1" s="816" t="s">
        <v>51</v>
      </c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</row>
    <row r="2" spans="1:28" ht="17.25" customHeight="1" x14ac:dyDescent="0.25">
      <c r="A2" s="816" t="s">
        <v>376</v>
      </c>
      <c r="B2" s="816"/>
      <c r="C2" s="816"/>
      <c r="D2" s="816"/>
      <c r="E2" s="816"/>
      <c r="F2" s="816"/>
      <c r="G2" s="816"/>
      <c r="H2" s="816"/>
      <c r="I2" s="816"/>
      <c r="J2" s="816"/>
      <c r="K2" s="816"/>
      <c r="L2" s="816"/>
      <c r="M2" s="816"/>
      <c r="N2" s="816"/>
      <c r="O2" s="816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</row>
    <row r="3" spans="1:28" ht="17.25" customHeight="1" x14ac:dyDescent="0.25">
      <c r="A3" s="816" t="s">
        <v>243</v>
      </c>
      <c r="B3" s="816"/>
      <c r="C3" s="816"/>
      <c r="D3" s="816"/>
      <c r="E3" s="816"/>
      <c r="F3" s="816"/>
      <c r="G3" s="816"/>
      <c r="H3" s="816"/>
      <c r="I3" s="816"/>
      <c r="J3" s="816"/>
      <c r="K3" s="816"/>
      <c r="L3" s="816"/>
      <c r="M3" s="816"/>
      <c r="N3" s="816"/>
      <c r="O3" s="816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</row>
    <row r="4" spans="1:28" ht="17.25" customHeight="1" x14ac:dyDescent="0.25">
      <c r="A4" s="187"/>
      <c r="B4" s="187"/>
      <c r="C4" s="187"/>
      <c r="D4" s="187"/>
      <c r="E4" s="187"/>
      <c r="F4" s="187"/>
      <c r="G4" s="187"/>
      <c r="H4" s="262" t="s">
        <v>244</v>
      </c>
      <c r="I4" s="187"/>
      <c r="J4" s="187"/>
      <c r="K4" s="187"/>
      <c r="L4" s="187"/>
      <c r="M4" s="187"/>
      <c r="O4" s="187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</row>
    <row r="5" spans="1:28" ht="15.75" customHeight="1" x14ac:dyDescent="0.25">
      <c r="A5" s="846" t="s">
        <v>55</v>
      </c>
      <c r="B5" s="263" t="s">
        <v>244</v>
      </c>
      <c r="C5" s="849" t="s">
        <v>246</v>
      </c>
      <c r="D5" s="852" t="s">
        <v>247</v>
      </c>
      <c r="E5" s="852" t="s">
        <v>50</v>
      </c>
      <c r="F5" s="855" t="s">
        <v>248</v>
      </c>
      <c r="G5" s="856"/>
      <c r="H5" s="857"/>
      <c r="I5" s="858" t="s">
        <v>249</v>
      </c>
      <c r="J5" s="859"/>
      <c r="K5" s="858" t="s">
        <v>250</v>
      </c>
      <c r="L5" s="859"/>
      <c r="M5" s="869" t="s">
        <v>251</v>
      </c>
      <c r="N5" s="872" t="s">
        <v>252</v>
      </c>
      <c r="O5" s="875" t="s">
        <v>253</v>
      </c>
      <c r="P5" s="878"/>
      <c r="Q5" s="879"/>
      <c r="R5" s="864"/>
      <c r="S5" s="866"/>
      <c r="T5" s="866"/>
      <c r="U5" s="867"/>
      <c r="V5" s="867"/>
      <c r="W5" s="867"/>
      <c r="X5" s="868"/>
      <c r="Y5" s="868"/>
      <c r="Z5" s="868"/>
      <c r="AA5" s="868"/>
      <c r="AB5" s="844"/>
    </row>
    <row r="6" spans="1:28" ht="15.75" customHeight="1" x14ac:dyDescent="0.25">
      <c r="A6" s="847"/>
      <c r="B6" s="849" t="s">
        <v>56</v>
      </c>
      <c r="C6" s="850"/>
      <c r="D6" s="853"/>
      <c r="E6" s="853"/>
      <c r="F6" s="860" t="s">
        <v>254</v>
      </c>
      <c r="G6" s="862" t="s">
        <v>255</v>
      </c>
      <c r="H6" s="210" t="s">
        <v>242</v>
      </c>
      <c r="I6" s="264" t="s">
        <v>350</v>
      </c>
      <c r="J6" s="210" t="s">
        <v>242</v>
      </c>
      <c r="K6" s="265" t="s">
        <v>348</v>
      </c>
      <c r="L6" s="210" t="s">
        <v>242</v>
      </c>
      <c r="M6" s="870"/>
      <c r="N6" s="873"/>
      <c r="O6" s="876"/>
      <c r="P6" s="878"/>
      <c r="Q6" s="879"/>
      <c r="R6" s="864"/>
      <c r="S6" s="866"/>
      <c r="T6" s="866"/>
      <c r="U6" s="864"/>
      <c r="V6" s="864"/>
      <c r="W6" s="256"/>
      <c r="X6" s="865"/>
      <c r="Y6" s="266"/>
      <c r="Z6" s="845"/>
      <c r="AA6" s="266"/>
      <c r="AB6" s="844"/>
    </row>
    <row r="7" spans="1:28" ht="16.5" customHeight="1" x14ac:dyDescent="0.2">
      <c r="A7" s="848"/>
      <c r="B7" s="851"/>
      <c r="C7" s="851"/>
      <c r="D7" s="854"/>
      <c r="E7" s="854"/>
      <c r="F7" s="861"/>
      <c r="G7" s="863"/>
      <c r="H7" s="267" t="s">
        <v>351</v>
      </c>
      <c r="I7" s="268" t="s">
        <v>352</v>
      </c>
      <c r="J7" s="267" t="s">
        <v>351</v>
      </c>
      <c r="K7" s="269" t="s">
        <v>349</v>
      </c>
      <c r="L7" s="267" t="s">
        <v>351</v>
      </c>
      <c r="M7" s="871"/>
      <c r="N7" s="874"/>
      <c r="O7" s="877"/>
      <c r="P7" s="878"/>
      <c r="Q7" s="879"/>
      <c r="R7" s="864"/>
      <c r="S7" s="866"/>
      <c r="T7" s="866"/>
      <c r="U7" s="864"/>
      <c r="V7" s="864"/>
      <c r="W7" s="270"/>
      <c r="X7" s="865"/>
      <c r="Y7" s="270"/>
      <c r="Z7" s="845"/>
      <c r="AA7" s="271"/>
      <c r="AB7" s="844"/>
    </row>
    <row r="8" spans="1:28" ht="15.75" customHeight="1" x14ac:dyDescent="0.25">
      <c r="A8" s="190" t="s">
        <v>260</v>
      </c>
      <c r="B8" s="191" t="s">
        <v>79</v>
      </c>
      <c r="C8" s="272">
        <v>1994</v>
      </c>
      <c r="D8" s="272" t="s">
        <v>5</v>
      </c>
      <c r="E8" s="273" t="s">
        <v>43</v>
      </c>
      <c r="F8" s="676" t="s">
        <v>117</v>
      </c>
      <c r="G8" s="718">
        <v>32</v>
      </c>
      <c r="H8" s="43">
        <f>(G8+12)*1000/58.5</f>
        <v>752.13675213675219</v>
      </c>
      <c r="I8" s="159">
        <v>9330</v>
      </c>
      <c r="J8" s="43">
        <f>I8*1000/11260</f>
        <v>828.59680284191825</v>
      </c>
      <c r="K8" s="275">
        <v>49.6</v>
      </c>
      <c r="L8" s="43">
        <f>(K8-17)*1000/43.3</f>
        <v>752.88683602771368</v>
      </c>
      <c r="M8" s="690">
        <f>H8+J8+L8</f>
        <v>2333.6203910063841</v>
      </c>
      <c r="N8" s="17">
        <v>1</v>
      </c>
      <c r="O8" s="356" t="s">
        <v>261</v>
      </c>
      <c r="P8" s="276"/>
      <c r="R8" s="256"/>
      <c r="S8" s="33"/>
      <c r="T8" s="33"/>
      <c r="U8" s="278"/>
      <c r="V8" s="244"/>
      <c r="W8" s="35"/>
      <c r="X8" s="162"/>
      <c r="Y8" s="35"/>
      <c r="Z8" s="279"/>
      <c r="AA8" s="280"/>
      <c r="AB8" s="281"/>
    </row>
    <row r="9" spans="1:28" ht="15.75" customHeight="1" x14ac:dyDescent="0.25">
      <c r="A9" s="192" t="s">
        <v>262</v>
      </c>
      <c r="B9" s="193" t="s">
        <v>95</v>
      </c>
      <c r="C9" s="282">
        <v>2002</v>
      </c>
      <c r="D9" s="282" t="s">
        <v>5</v>
      </c>
      <c r="E9" s="283" t="s">
        <v>42</v>
      </c>
      <c r="F9" s="677" t="s">
        <v>96</v>
      </c>
      <c r="G9" s="719">
        <v>31</v>
      </c>
      <c r="H9" s="285">
        <f>(G9+12)*1000/58.5</f>
        <v>735.04273504273499</v>
      </c>
      <c r="I9" s="286">
        <v>7900</v>
      </c>
      <c r="J9" s="285">
        <f>I9*1000/11260</f>
        <v>701.59857904085254</v>
      </c>
      <c r="K9" s="287">
        <v>47</v>
      </c>
      <c r="L9" s="285">
        <f>(K9-17)*1000/43.3</f>
        <v>692.84064665127028</v>
      </c>
      <c r="M9" s="691">
        <f>H9+J9+L9</f>
        <v>2129.4819607348577</v>
      </c>
      <c r="N9" s="728">
        <v>2</v>
      </c>
      <c r="O9" s="356" t="s">
        <v>261</v>
      </c>
      <c r="P9" s="276"/>
      <c r="R9" s="256"/>
      <c r="S9" s="33"/>
      <c r="T9" s="33"/>
      <c r="U9" s="278"/>
      <c r="V9" s="244"/>
      <c r="W9" s="35"/>
      <c r="X9" s="162"/>
      <c r="Y9" s="35"/>
      <c r="Z9" s="288"/>
      <c r="AA9" s="280"/>
      <c r="AB9" s="281"/>
    </row>
    <row r="10" spans="1:28" ht="15.75" customHeight="1" x14ac:dyDescent="0.25">
      <c r="A10" s="192" t="s">
        <v>263</v>
      </c>
      <c r="B10" s="193" t="s">
        <v>98</v>
      </c>
      <c r="C10" s="282" t="s">
        <v>99</v>
      </c>
      <c r="D10" s="289" t="s">
        <v>5</v>
      </c>
      <c r="E10" s="283" t="s">
        <v>42</v>
      </c>
      <c r="F10" s="677" t="s">
        <v>100</v>
      </c>
      <c r="G10" s="719">
        <v>28.5</v>
      </c>
      <c r="H10" s="290">
        <f>(G10+12)*1000/58.5</f>
        <v>692.30769230769226</v>
      </c>
      <c r="I10" s="286">
        <v>7250</v>
      </c>
      <c r="J10" s="285">
        <f>I10*1000/11260</f>
        <v>643.87211367673183</v>
      </c>
      <c r="K10" s="291">
        <v>44.2</v>
      </c>
      <c r="L10" s="285">
        <f>(K10-17)*1000/43.3</f>
        <v>628.17551963048516</v>
      </c>
      <c r="M10" s="692">
        <f>H10+J10+L10</f>
        <v>1964.3553256149094</v>
      </c>
      <c r="N10" s="729">
        <v>3</v>
      </c>
      <c r="O10" s="356" t="s">
        <v>264</v>
      </c>
      <c r="P10" s="276"/>
      <c r="R10" s="256"/>
      <c r="S10" s="34"/>
      <c r="T10" s="33"/>
      <c r="U10" s="278"/>
      <c r="V10" s="244"/>
      <c r="W10" s="293"/>
      <c r="X10" s="162"/>
      <c r="Y10" s="35"/>
      <c r="Z10" s="294"/>
      <c r="AA10" s="280"/>
      <c r="AB10" s="295"/>
    </row>
    <row r="11" spans="1:28" ht="15.75" customHeight="1" x14ac:dyDescent="0.25">
      <c r="A11" s="194" t="s">
        <v>265</v>
      </c>
      <c r="B11" s="195" t="s">
        <v>38</v>
      </c>
      <c r="C11" s="296">
        <v>2002</v>
      </c>
      <c r="D11" s="296" t="s">
        <v>5</v>
      </c>
      <c r="E11" s="297" t="s">
        <v>47</v>
      </c>
      <c r="F11" s="678" t="s">
        <v>96</v>
      </c>
      <c r="G11" s="718">
        <v>31</v>
      </c>
      <c r="H11" s="300">
        <f t="shared" ref="H11:H12" si="0">(G11+12)*1000/58.5</f>
        <v>735.04273504273499</v>
      </c>
      <c r="I11" s="87">
        <v>4590</v>
      </c>
      <c r="J11" s="1">
        <f t="shared" ref="J11:J12" si="1">I11*1000/11260</f>
        <v>407.63765541740673</v>
      </c>
      <c r="K11" s="301">
        <v>47.4</v>
      </c>
      <c r="L11" s="1">
        <f t="shared" ref="L11:L12" si="2">(K11-17)*1000/43.3</f>
        <v>702.07852193995382</v>
      </c>
      <c r="M11" s="693">
        <f t="shared" ref="M11:M12" si="3">H11+J11+L11</f>
        <v>1844.7589124000956</v>
      </c>
      <c r="N11" s="603">
        <v>4</v>
      </c>
      <c r="O11" s="356" t="s">
        <v>261</v>
      </c>
      <c r="P11" s="276"/>
      <c r="R11" s="256"/>
      <c r="S11" s="33"/>
      <c r="T11" s="33"/>
      <c r="U11" s="278"/>
      <c r="V11" s="303"/>
      <c r="W11" s="293"/>
      <c r="X11" s="162"/>
      <c r="Y11" s="35"/>
      <c r="Z11" s="294"/>
      <c r="AA11" s="280"/>
      <c r="AB11" s="295"/>
    </row>
    <row r="12" spans="1:28" ht="15.75" customHeight="1" x14ac:dyDescent="0.25">
      <c r="A12" s="194" t="s">
        <v>266</v>
      </c>
      <c r="B12" s="195" t="s">
        <v>267</v>
      </c>
      <c r="C12" s="296" t="s">
        <v>99</v>
      </c>
      <c r="D12" s="304" t="s">
        <v>5</v>
      </c>
      <c r="E12" s="297" t="s">
        <v>45</v>
      </c>
      <c r="F12" s="678" t="s">
        <v>94</v>
      </c>
      <c r="G12" s="718">
        <v>33</v>
      </c>
      <c r="H12" s="300">
        <f t="shared" si="0"/>
        <v>769.23076923076928</v>
      </c>
      <c r="I12" s="87">
        <v>4420</v>
      </c>
      <c r="J12" s="1">
        <f t="shared" si="1"/>
        <v>392.53996447602134</v>
      </c>
      <c r="K12" s="301">
        <v>46</v>
      </c>
      <c r="L12" s="1">
        <f t="shared" si="2"/>
        <v>669.74595842956126</v>
      </c>
      <c r="M12" s="693">
        <f t="shared" si="3"/>
        <v>1831.516692136352</v>
      </c>
      <c r="N12" s="21">
        <v>5</v>
      </c>
      <c r="O12" s="356" t="s">
        <v>76</v>
      </c>
      <c r="P12" s="276"/>
      <c r="R12" s="256"/>
      <c r="S12" s="34"/>
      <c r="T12" s="33"/>
      <c r="U12" s="278"/>
      <c r="V12" s="303"/>
      <c r="W12" s="293"/>
      <c r="X12" s="162"/>
      <c r="Y12" s="35"/>
      <c r="Z12" s="294"/>
      <c r="AA12" s="280"/>
      <c r="AB12" s="295"/>
    </row>
    <row r="13" spans="1:28" ht="15.75" customHeight="1" x14ac:dyDescent="0.25">
      <c r="A13" s="681">
        <v>6</v>
      </c>
      <c r="B13" s="25" t="s">
        <v>118</v>
      </c>
      <c r="C13" s="685">
        <v>2010</v>
      </c>
      <c r="D13" s="602" t="s">
        <v>9</v>
      </c>
      <c r="E13" s="583" t="s">
        <v>47</v>
      </c>
      <c r="F13" s="680" t="s">
        <v>117</v>
      </c>
      <c r="G13" s="718">
        <v>32</v>
      </c>
      <c r="H13" s="300">
        <f t="shared" ref="H13:H30" si="4">(G13+12)*1000/58.5</f>
        <v>752.13675213675219</v>
      </c>
      <c r="I13" s="688">
        <v>5410</v>
      </c>
      <c r="J13" s="1">
        <f t="shared" ref="J13:J31" si="5">I13*1000/11260</f>
        <v>480.46181172291296</v>
      </c>
      <c r="K13" s="689">
        <v>41</v>
      </c>
      <c r="L13" s="1">
        <f t="shared" ref="L13:L31" si="6">(K13-17)*1000/43.3</f>
        <v>554.27251732101615</v>
      </c>
      <c r="M13" s="695">
        <f t="shared" ref="M13:M21" si="7">H13+J13+L13</f>
        <v>1786.8710811806814</v>
      </c>
      <c r="N13" s="674">
        <v>6</v>
      </c>
      <c r="O13" s="730" t="s">
        <v>378</v>
      </c>
      <c r="P13" s="276"/>
      <c r="R13" s="256"/>
      <c r="S13" s="33"/>
      <c r="T13" s="33"/>
      <c r="U13" s="278"/>
      <c r="V13" s="303"/>
      <c r="W13" s="293"/>
      <c r="X13" s="162"/>
      <c r="Y13" s="35"/>
      <c r="Z13" s="294"/>
      <c r="AA13" s="280"/>
      <c r="AB13" s="295"/>
    </row>
    <row r="14" spans="1:28" ht="15.75" customHeight="1" x14ac:dyDescent="0.25">
      <c r="A14" s="681">
        <v>7</v>
      </c>
      <c r="B14" s="195" t="s">
        <v>39</v>
      </c>
      <c r="C14" s="296">
        <v>1998</v>
      </c>
      <c r="D14" s="296" t="s">
        <v>5</v>
      </c>
      <c r="E14" s="297" t="s">
        <v>48</v>
      </c>
      <c r="F14" s="678" t="s">
        <v>100</v>
      </c>
      <c r="G14" s="718">
        <v>28.5</v>
      </c>
      <c r="H14" s="300">
        <f t="shared" si="4"/>
        <v>692.30769230769226</v>
      </c>
      <c r="I14" s="87">
        <v>6000</v>
      </c>
      <c r="J14" s="1">
        <f t="shared" si="5"/>
        <v>532.85968028419188</v>
      </c>
      <c r="K14" s="301">
        <v>41.2</v>
      </c>
      <c r="L14" s="1">
        <f t="shared" si="6"/>
        <v>558.89145496535809</v>
      </c>
      <c r="M14" s="693">
        <f t="shared" si="7"/>
        <v>1784.0588275572422</v>
      </c>
      <c r="N14" s="581">
        <v>7</v>
      </c>
      <c r="O14" s="231" t="s">
        <v>88</v>
      </c>
      <c r="P14" s="276"/>
      <c r="R14" s="256"/>
      <c r="S14" s="33"/>
      <c r="T14" s="33"/>
      <c r="U14" s="278"/>
      <c r="V14" s="303"/>
      <c r="W14" s="293"/>
      <c r="X14" s="162"/>
      <c r="Y14" s="35"/>
      <c r="Z14" s="294"/>
      <c r="AA14" s="280"/>
      <c r="AB14" s="295"/>
    </row>
    <row r="15" spans="1:28" ht="15.75" customHeight="1" x14ac:dyDescent="0.25">
      <c r="A15" s="681">
        <v>8</v>
      </c>
      <c r="B15" s="195" t="s">
        <v>271</v>
      </c>
      <c r="C15" s="296">
        <v>2002</v>
      </c>
      <c r="D15" s="296" t="s">
        <v>5</v>
      </c>
      <c r="E15" s="297" t="s">
        <v>47</v>
      </c>
      <c r="F15" s="680" t="s">
        <v>117</v>
      </c>
      <c r="G15" s="718">
        <v>32</v>
      </c>
      <c r="H15" s="300">
        <f t="shared" si="4"/>
        <v>752.13675213675219</v>
      </c>
      <c r="I15" s="87">
        <v>3500</v>
      </c>
      <c r="J15" s="1">
        <f t="shared" si="5"/>
        <v>310.83481349911187</v>
      </c>
      <c r="K15" s="301">
        <v>46.2</v>
      </c>
      <c r="L15" s="1">
        <f t="shared" si="6"/>
        <v>674.36489607390308</v>
      </c>
      <c r="M15" s="695">
        <f t="shared" si="7"/>
        <v>1737.336461709767</v>
      </c>
      <c r="N15" s="674">
        <v>8</v>
      </c>
      <c r="O15" s="731" t="s">
        <v>391</v>
      </c>
      <c r="P15" s="276"/>
      <c r="R15" s="256"/>
      <c r="S15" s="33"/>
      <c r="T15" s="33"/>
      <c r="U15" s="278"/>
      <c r="V15" s="303"/>
      <c r="W15" s="293"/>
      <c r="X15" s="162"/>
      <c r="Y15" s="35"/>
      <c r="Z15" s="294"/>
      <c r="AA15" s="280"/>
      <c r="AB15" s="295"/>
    </row>
    <row r="16" spans="1:28" ht="15.75" customHeight="1" x14ac:dyDescent="0.25">
      <c r="A16" s="681">
        <v>9</v>
      </c>
      <c r="B16" s="195" t="s">
        <v>268</v>
      </c>
      <c r="C16" s="296">
        <v>1987</v>
      </c>
      <c r="D16" s="296" t="s">
        <v>269</v>
      </c>
      <c r="E16" s="297" t="s">
        <v>237</v>
      </c>
      <c r="F16" s="678" t="s">
        <v>143</v>
      </c>
      <c r="G16" s="718">
        <v>26</v>
      </c>
      <c r="H16" s="300">
        <f t="shared" si="4"/>
        <v>649.57264957264954</v>
      </c>
      <c r="I16" s="87">
        <v>4100</v>
      </c>
      <c r="J16" s="1">
        <f t="shared" si="5"/>
        <v>364.12078152753111</v>
      </c>
      <c r="K16" s="301">
        <v>47.3</v>
      </c>
      <c r="L16" s="1">
        <f t="shared" si="6"/>
        <v>699.76905311778285</v>
      </c>
      <c r="M16" s="693">
        <f t="shared" si="7"/>
        <v>1713.4624842179635</v>
      </c>
      <c r="N16" s="581">
        <v>9</v>
      </c>
      <c r="O16" s="228" t="s">
        <v>270</v>
      </c>
      <c r="P16" s="276"/>
      <c r="R16" s="256"/>
      <c r="S16" s="33"/>
      <c r="T16" s="33"/>
      <c r="U16" s="278"/>
      <c r="V16" s="303"/>
      <c r="W16" s="293"/>
      <c r="X16" s="162"/>
      <c r="Y16" s="35"/>
      <c r="Z16" s="294"/>
      <c r="AA16" s="280"/>
      <c r="AB16" s="295"/>
    </row>
    <row r="17" spans="1:29" ht="15.75" customHeight="1" x14ac:dyDescent="0.25">
      <c r="A17" s="681">
        <v>10</v>
      </c>
      <c r="B17" s="195" t="s">
        <v>145</v>
      </c>
      <c r="C17" s="682">
        <v>2008</v>
      </c>
      <c r="D17" s="304" t="s">
        <v>7</v>
      </c>
      <c r="E17" s="297" t="s">
        <v>146</v>
      </c>
      <c r="F17" s="678" t="s">
        <v>273</v>
      </c>
      <c r="G17" s="718">
        <v>22</v>
      </c>
      <c r="H17" s="300">
        <f t="shared" si="4"/>
        <v>581.19658119658118</v>
      </c>
      <c r="I17" s="87">
        <v>3120</v>
      </c>
      <c r="J17" s="1">
        <f t="shared" si="5"/>
        <v>277.08703374777974</v>
      </c>
      <c r="K17" s="301">
        <v>51.2</v>
      </c>
      <c r="L17" s="1">
        <f t="shared" si="6"/>
        <v>789.83833718244807</v>
      </c>
      <c r="M17" s="693">
        <f t="shared" si="7"/>
        <v>1648.121952126809</v>
      </c>
      <c r="N17" s="674">
        <v>10</v>
      </c>
      <c r="O17" s="231" t="s">
        <v>274</v>
      </c>
      <c r="P17" s="276"/>
      <c r="R17" s="589"/>
      <c r="S17" s="33"/>
      <c r="T17" s="33"/>
      <c r="U17" s="278"/>
      <c r="V17" s="582"/>
      <c r="W17" s="293"/>
      <c r="X17" s="162"/>
      <c r="Y17" s="35"/>
      <c r="Z17" s="294"/>
      <c r="AA17" s="280"/>
      <c r="AB17" s="295"/>
      <c r="AC17" s="585"/>
    </row>
    <row r="18" spans="1:29" ht="15.75" customHeight="1" x14ac:dyDescent="0.25">
      <c r="A18" s="681">
        <v>11</v>
      </c>
      <c r="B18" s="195" t="s">
        <v>40</v>
      </c>
      <c r="C18" s="296">
        <v>2011</v>
      </c>
      <c r="D18" s="304" t="s">
        <v>9</v>
      </c>
      <c r="E18" s="297" t="s">
        <v>48</v>
      </c>
      <c r="F18" s="727" t="s">
        <v>161</v>
      </c>
      <c r="G18" s="718">
        <v>25</v>
      </c>
      <c r="H18" s="300">
        <f t="shared" si="4"/>
        <v>632.47863247863245</v>
      </c>
      <c r="I18" s="87">
        <v>5730</v>
      </c>
      <c r="J18" s="1">
        <f t="shared" si="5"/>
        <v>508.88099467140319</v>
      </c>
      <c r="K18" s="301">
        <v>38.1</v>
      </c>
      <c r="L18" s="1">
        <f t="shared" si="6"/>
        <v>487.29792147806006</v>
      </c>
      <c r="M18" s="695">
        <f t="shared" si="7"/>
        <v>1628.6575486280956</v>
      </c>
      <c r="N18" s="581">
        <v>11</v>
      </c>
      <c r="O18" s="732" t="s">
        <v>401</v>
      </c>
      <c r="P18" s="276"/>
      <c r="R18" s="256"/>
      <c r="S18" s="34"/>
      <c r="T18" s="33"/>
      <c r="U18" s="278"/>
      <c r="V18" s="303"/>
      <c r="W18" s="293"/>
      <c r="X18" s="162"/>
      <c r="Y18" s="35"/>
      <c r="Z18" s="294"/>
      <c r="AA18" s="280"/>
      <c r="AB18" s="295"/>
    </row>
    <row r="19" spans="1:29" ht="15.75" customHeight="1" thickBot="1" x14ac:dyDescent="0.3">
      <c r="A19" s="723">
        <v>12</v>
      </c>
      <c r="B19" s="696" t="s">
        <v>134</v>
      </c>
      <c r="C19" s="697">
        <v>2006</v>
      </c>
      <c r="D19" s="698" t="s">
        <v>7</v>
      </c>
      <c r="E19" s="724" t="s">
        <v>45</v>
      </c>
      <c r="F19" s="725" t="s">
        <v>143</v>
      </c>
      <c r="G19" s="720">
        <v>26</v>
      </c>
      <c r="H19" s="699">
        <f t="shared" si="4"/>
        <v>649.57264957264954</v>
      </c>
      <c r="I19" s="700">
        <v>4300</v>
      </c>
      <c r="J19" s="701">
        <f t="shared" si="5"/>
        <v>381.88277087033748</v>
      </c>
      <c r="K19" s="726">
        <v>42.5</v>
      </c>
      <c r="L19" s="701">
        <f t="shared" si="6"/>
        <v>588.91454965357968</v>
      </c>
      <c r="M19" s="702">
        <f t="shared" si="7"/>
        <v>1620.3699700965667</v>
      </c>
      <c r="N19" s="198">
        <v>12</v>
      </c>
      <c r="O19" s="704" t="s">
        <v>275</v>
      </c>
      <c r="P19" s="276"/>
      <c r="R19" s="256"/>
      <c r="S19" s="33"/>
      <c r="T19" s="33"/>
      <c r="U19" s="278"/>
      <c r="V19" s="118"/>
      <c r="W19" s="293"/>
      <c r="X19" s="162"/>
      <c r="Y19" s="35"/>
      <c r="Z19" s="294"/>
      <c r="AA19" s="280"/>
      <c r="AB19" s="295"/>
    </row>
    <row r="20" spans="1:29" ht="15.75" customHeight="1" thickTop="1" x14ac:dyDescent="0.25">
      <c r="A20" s="706">
        <v>13</v>
      </c>
      <c r="B20" s="707" t="s">
        <v>228</v>
      </c>
      <c r="C20" s="708">
        <v>2005</v>
      </c>
      <c r="D20" s="709" t="s">
        <v>7</v>
      </c>
      <c r="E20" s="710" t="s">
        <v>43</v>
      </c>
      <c r="F20" s="722" t="s">
        <v>161</v>
      </c>
      <c r="G20" s="721">
        <v>25</v>
      </c>
      <c r="H20" s="711">
        <f t="shared" si="4"/>
        <v>632.47863247863245</v>
      </c>
      <c r="I20" s="712">
        <v>4850</v>
      </c>
      <c r="J20" s="713">
        <f t="shared" si="5"/>
        <v>430.72824156305506</v>
      </c>
      <c r="K20" s="714">
        <v>41</v>
      </c>
      <c r="L20" s="713">
        <f t="shared" si="6"/>
        <v>554.27251732101615</v>
      </c>
      <c r="M20" s="715">
        <f t="shared" si="7"/>
        <v>1617.4793913627036</v>
      </c>
      <c r="N20" s="716">
        <v>13</v>
      </c>
      <c r="O20" s="717" t="s">
        <v>130</v>
      </c>
      <c r="P20" s="276"/>
      <c r="R20" s="256"/>
      <c r="S20" s="33"/>
      <c r="T20" s="33"/>
      <c r="U20" s="278"/>
      <c r="V20" s="244"/>
      <c r="W20" s="293"/>
      <c r="X20" s="162"/>
      <c r="Y20" s="35"/>
      <c r="Z20" s="314"/>
      <c r="AA20" s="280"/>
      <c r="AB20" s="295"/>
    </row>
    <row r="21" spans="1:29" ht="15.75" customHeight="1" x14ac:dyDescent="0.25">
      <c r="A21" s="683">
        <v>14</v>
      </c>
      <c r="B21" s="191" t="s">
        <v>8</v>
      </c>
      <c r="C21" s="272">
        <v>2010</v>
      </c>
      <c r="D21" s="272" t="s">
        <v>9</v>
      </c>
      <c r="E21" s="705" t="s">
        <v>42</v>
      </c>
      <c r="F21" s="676" t="s">
        <v>107</v>
      </c>
      <c r="G21" s="718">
        <v>25.5</v>
      </c>
      <c r="H21" s="310">
        <f t="shared" si="4"/>
        <v>641.02564102564099</v>
      </c>
      <c r="I21" s="159">
        <v>5140</v>
      </c>
      <c r="J21" s="43">
        <f t="shared" si="5"/>
        <v>456.48312611012432</v>
      </c>
      <c r="K21" s="684">
        <v>37.200000000000003</v>
      </c>
      <c r="L21" s="43">
        <f t="shared" si="6"/>
        <v>466.51270207852207</v>
      </c>
      <c r="M21" s="694">
        <f t="shared" si="7"/>
        <v>1564.0214692142874</v>
      </c>
      <c r="N21" s="201">
        <v>19</v>
      </c>
      <c r="O21" s="313"/>
      <c r="P21" s="276"/>
      <c r="R21" s="256"/>
      <c r="S21" s="33"/>
      <c r="T21" s="33"/>
      <c r="U21" s="278"/>
      <c r="V21" s="244"/>
      <c r="W21" s="293"/>
      <c r="X21" s="162"/>
      <c r="Y21" s="35"/>
      <c r="Z21" s="314"/>
      <c r="AA21" s="280"/>
      <c r="AB21" s="295"/>
    </row>
    <row r="22" spans="1:29" ht="15.75" customHeight="1" x14ac:dyDescent="0.25">
      <c r="A22" s="681">
        <v>15</v>
      </c>
      <c r="B22" s="195" t="s">
        <v>16</v>
      </c>
      <c r="C22" s="296">
        <v>2010</v>
      </c>
      <c r="D22" s="296" t="s">
        <v>9</v>
      </c>
      <c r="E22" s="309" t="s">
        <v>42</v>
      </c>
      <c r="F22" s="678" t="s">
        <v>103</v>
      </c>
      <c r="G22" s="718">
        <v>26</v>
      </c>
      <c r="H22" s="300">
        <f t="shared" si="4"/>
        <v>649.57264957264954</v>
      </c>
      <c r="I22" s="87">
        <v>4130</v>
      </c>
      <c r="J22" s="1">
        <f t="shared" si="5"/>
        <v>366.78507992895203</v>
      </c>
      <c r="K22" s="685">
        <v>32.799999999999997</v>
      </c>
      <c r="L22" s="1">
        <f t="shared" si="6"/>
        <v>364.89607390300228</v>
      </c>
      <c r="M22" s="693">
        <f t="shared" ref="M22:M31" si="8">H22+J22+L22</f>
        <v>1381.2538034046038</v>
      </c>
      <c r="N22" s="202"/>
      <c r="O22" s="313"/>
      <c r="P22" s="276"/>
      <c r="R22" s="256"/>
      <c r="S22" s="33"/>
      <c r="T22" s="33"/>
      <c r="U22" s="278"/>
      <c r="V22" s="244"/>
      <c r="W22" s="293"/>
      <c r="X22" s="162"/>
      <c r="Y22" s="35"/>
      <c r="Z22" s="314"/>
      <c r="AA22" s="280"/>
      <c r="AB22" s="295"/>
    </row>
    <row r="23" spans="1:29" ht="15.75" customHeight="1" x14ac:dyDescent="0.25">
      <c r="A23" s="681">
        <v>16</v>
      </c>
      <c r="B23" s="195" t="s">
        <v>13</v>
      </c>
      <c r="C23" s="296">
        <v>2006</v>
      </c>
      <c r="D23" s="296" t="s">
        <v>7</v>
      </c>
      <c r="E23" s="309" t="s">
        <v>42</v>
      </c>
      <c r="F23" s="678" t="s">
        <v>103</v>
      </c>
      <c r="G23" s="718">
        <v>26</v>
      </c>
      <c r="H23" s="300">
        <f t="shared" si="4"/>
        <v>649.57264957264954</v>
      </c>
      <c r="I23" s="87">
        <v>4580</v>
      </c>
      <c r="J23" s="1">
        <f t="shared" si="5"/>
        <v>406.74955595026643</v>
      </c>
      <c r="K23" s="685">
        <v>30.3</v>
      </c>
      <c r="L23" s="1">
        <f t="shared" si="6"/>
        <v>307.15935334872984</v>
      </c>
      <c r="M23" s="693">
        <f t="shared" si="8"/>
        <v>1363.4815588716458</v>
      </c>
      <c r="N23" s="202"/>
      <c r="O23" s="313"/>
      <c r="P23" s="276"/>
      <c r="R23" s="256"/>
      <c r="S23" s="33"/>
      <c r="T23" s="33"/>
      <c r="U23" s="278"/>
      <c r="V23" s="244"/>
      <c r="W23" s="293"/>
      <c r="X23" s="162"/>
      <c r="Y23" s="35"/>
      <c r="Z23" s="314"/>
      <c r="AA23" s="280"/>
      <c r="AB23" s="295"/>
    </row>
    <row r="24" spans="1:29" ht="15.75" customHeight="1" x14ac:dyDescent="0.25">
      <c r="A24" s="681">
        <v>17</v>
      </c>
      <c r="B24" s="195" t="s">
        <v>14</v>
      </c>
      <c r="C24" s="296">
        <v>2009</v>
      </c>
      <c r="D24" s="296" t="s">
        <v>9</v>
      </c>
      <c r="E24" s="309" t="s">
        <v>42</v>
      </c>
      <c r="F24" s="678" t="s">
        <v>109</v>
      </c>
      <c r="G24" s="718">
        <v>21</v>
      </c>
      <c r="H24" s="300">
        <f t="shared" si="4"/>
        <v>564.10256410256409</v>
      </c>
      <c r="I24" s="87">
        <v>4540</v>
      </c>
      <c r="J24" s="1">
        <f t="shared" si="5"/>
        <v>403.19715808170514</v>
      </c>
      <c r="K24" s="685">
        <v>29</v>
      </c>
      <c r="L24" s="1">
        <f t="shared" si="6"/>
        <v>277.13625866050808</v>
      </c>
      <c r="M24" s="693">
        <f t="shared" si="8"/>
        <v>1244.4359808447773</v>
      </c>
      <c r="N24" s="202"/>
      <c r="O24" s="313"/>
      <c r="P24" s="276"/>
      <c r="R24" s="256"/>
      <c r="S24" s="34"/>
      <c r="T24" s="34"/>
      <c r="U24" s="278"/>
      <c r="V24" s="244"/>
      <c r="W24" s="293"/>
      <c r="X24" s="162"/>
      <c r="Y24" s="35"/>
      <c r="Z24" s="314"/>
      <c r="AA24" s="280"/>
      <c r="AB24" s="295"/>
    </row>
    <row r="25" spans="1:29" ht="15.75" customHeight="1" x14ac:dyDescent="0.25">
      <c r="A25" s="681">
        <v>18</v>
      </c>
      <c r="B25" s="195" t="s">
        <v>17</v>
      </c>
      <c r="C25" s="296">
        <v>2008</v>
      </c>
      <c r="D25" s="304" t="s">
        <v>7</v>
      </c>
      <c r="E25" s="309" t="s">
        <v>42</v>
      </c>
      <c r="F25" s="678" t="s">
        <v>167</v>
      </c>
      <c r="G25" s="718">
        <v>21</v>
      </c>
      <c r="H25" s="300">
        <f t="shared" si="4"/>
        <v>564.10256410256409</v>
      </c>
      <c r="I25" s="87">
        <v>3640</v>
      </c>
      <c r="J25" s="1">
        <f t="shared" si="5"/>
        <v>323.2682060390764</v>
      </c>
      <c r="K25" s="685">
        <v>31.4</v>
      </c>
      <c r="L25" s="1">
        <f t="shared" si="6"/>
        <v>332.56351039260966</v>
      </c>
      <c r="M25" s="693">
        <f t="shared" si="8"/>
        <v>1219.9342805342501</v>
      </c>
      <c r="N25" s="202"/>
      <c r="O25" s="313"/>
      <c r="P25" s="276"/>
      <c r="R25" s="256"/>
      <c r="S25" s="33"/>
      <c r="T25" s="33"/>
      <c r="U25" s="278"/>
      <c r="V25" s="244"/>
      <c r="W25" s="293"/>
      <c r="X25" s="162"/>
      <c r="Y25" s="35"/>
      <c r="Z25" s="314"/>
      <c r="AA25" s="280"/>
      <c r="AB25" s="295"/>
    </row>
    <row r="26" spans="1:29" ht="15.75" customHeight="1" x14ac:dyDescent="0.25">
      <c r="A26" s="681">
        <v>19</v>
      </c>
      <c r="B26" s="195" t="s">
        <v>10</v>
      </c>
      <c r="C26" s="296">
        <v>2010</v>
      </c>
      <c r="D26" s="296" t="s">
        <v>9</v>
      </c>
      <c r="E26" s="309" t="s">
        <v>42</v>
      </c>
      <c r="F26" s="678" t="s">
        <v>287</v>
      </c>
      <c r="G26" s="718">
        <v>17.5</v>
      </c>
      <c r="H26" s="300">
        <f t="shared" si="4"/>
        <v>504.27350427350427</v>
      </c>
      <c r="I26" s="87">
        <v>4650</v>
      </c>
      <c r="J26" s="1">
        <f t="shared" si="5"/>
        <v>412.96625222024869</v>
      </c>
      <c r="K26" s="685">
        <v>29.4</v>
      </c>
      <c r="L26" s="1">
        <f t="shared" si="6"/>
        <v>286.37413394919167</v>
      </c>
      <c r="M26" s="693">
        <f t="shared" si="8"/>
        <v>1203.6138904429447</v>
      </c>
      <c r="N26" s="202"/>
      <c r="O26" s="313"/>
      <c r="P26" s="276"/>
      <c r="R26" s="256"/>
      <c r="S26" s="33"/>
      <c r="T26" s="33"/>
      <c r="U26" s="278"/>
      <c r="V26" s="244"/>
      <c r="W26" s="293"/>
      <c r="X26" s="162"/>
      <c r="Y26" s="35"/>
      <c r="Z26" s="314"/>
      <c r="AA26" s="280"/>
      <c r="AB26" s="295"/>
    </row>
    <row r="27" spans="1:29" ht="15.75" customHeight="1" x14ac:dyDescent="0.25">
      <c r="A27" s="681">
        <v>20</v>
      </c>
      <c r="B27" s="195" t="s">
        <v>15</v>
      </c>
      <c r="C27" s="296">
        <v>2009</v>
      </c>
      <c r="D27" s="296" t="s">
        <v>9</v>
      </c>
      <c r="E27" s="309" t="s">
        <v>42</v>
      </c>
      <c r="F27" s="678" t="s">
        <v>176</v>
      </c>
      <c r="G27" s="718">
        <v>19</v>
      </c>
      <c r="H27" s="300">
        <f t="shared" si="4"/>
        <v>529.91452991452991</v>
      </c>
      <c r="I27" s="87">
        <v>4170</v>
      </c>
      <c r="J27" s="1">
        <f t="shared" si="5"/>
        <v>370.33747779751332</v>
      </c>
      <c r="K27" s="685">
        <v>28.2</v>
      </c>
      <c r="L27" s="1">
        <f t="shared" si="6"/>
        <v>258.66050808314088</v>
      </c>
      <c r="M27" s="302">
        <f t="shared" si="8"/>
        <v>1158.9125157951842</v>
      </c>
      <c r="N27" s="202"/>
      <c r="O27" s="313"/>
      <c r="P27" s="276"/>
      <c r="R27" s="256"/>
      <c r="S27" s="34"/>
      <c r="T27" s="34"/>
      <c r="U27" s="278"/>
      <c r="V27" s="244"/>
      <c r="W27" s="293"/>
      <c r="X27" s="244"/>
      <c r="Y27" s="35"/>
      <c r="Z27" s="314"/>
      <c r="AA27" s="280"/>
      <c r="AB27" s="295"/>
    </row>
    <row r="28" spans="1:29" ht="15.75" customHeight="1" x14ac:dyDescent="0.25">
      <c r="A28" s="681">
        <v>21</v>
      </c>
      <c r="B28" s="195" t="s">
        <v>19</v>
      </c>
      <c r="C28" s="296">
        <v>2011</v>
      </c>
      <c r="D28" s="304" t="s">
        <v>9</v>
      </c>
      <c r="E28" s="309" t="s">
        <v>42</v>
      </c>
      <c r="F28" s="678" t="s">
        <v>179</v>
      </c>
      <c r="G28" s="718">
        <v>11</v>
      </c>
      <c r="H28" s="300">
        <f t="shared" si="4"/>
        <v>393.16239316239319</v>
      </c>
      <c r="I28" s="60">
        <v>2950</v>
      </c>
      <c r="J28" s="1">
        <f t="shared" si="5"/>
        <v>261.98934280639429</v>
      </c>
      <c r="K28" s="685">
        <v>26.1</v>
      </c>
      <c r="L28" s="1">
        <f t="shared" si="6"/>
        <v>210.16166281755201</v>
      </c>
      <c r="M28" s="302">
        <f t="shared" si="8"/>
        <v>865.31339878633958</v>
      </c>
      <c r="N28" s="202"/>
      <c r="O28" s="313"/>
      <c r="P28" s="276"/>
      <c r="R28" s="256"/>
      <c r="S28" s="321"/>
      <c r="T28" s="321"/>
      <c r="U28" s="278"/>
      <c r="V28" s="244"/>
      <c r="W28" s="322"/>
      <c r="X28" s="323"/>
      <c r="Y28" s="324"/>
      <c r="Z28" s="325"/>
      <c r="AA28" s="280"/>
      <c r="AB28" s="326"/>
    </row>
    <row r="29" spans="1:29" ht="15.75" customHeight="1" x14ac:dyDescent="0.25">
      <c r="A29" s="681">
        <v>22</v>
      </c>
      <c r="B29" s="195" t="s">
        <v>11</v>
      </c>
      <c r="C29" s="296">
        <v>2012</v>
      </c>
      <c r="D29" s="316" t="s">
        <v>12</v>
      </c>
      <c r="E29" s="309" t="s">
        <v>42</v>
      </c>
      <c r="F29" s="678" t="s">
        <v>291</v>
      </c>
      <c r="G29" s="27">
        <v>0</v>
      </c>
      <c r="H29" s="317">
        <f t="shared" si="4"/>
        <v>205.12820512820514</v>
      </c>
      <c r="I29" s="318">
        <v>4600</v>
      </c>
      <c r="J29" s="319">
        <f t="shared" si="5"/>
        <v>408.52575488454704</v>
      </c>
      <c r="K29" s="686">
        <v>24.4</v>
      </c>
      <c r="L29" s="1">
        <f t="shared" si="6"/>
        <v>170.90069284064663</v>
      </c>
      <c r="M29" s="320">
        <f t="shared" si="8"/>
        <v>784.55465285339869</v>
      </c>
      <c r="N29" s="203"/>
      <c r="O29" s="313"/>
      <c r="P29" s="276"/>
      <c r="R29" s="256"/>
      <c r="S29" s="33"/>
      <c r="T29" s="33"/>
      <c r="U29" s="278"/>
      <c r="V29" s="244"/>
      <c r="W29" s="293"/>
      <c r="X29" s="162"/>
      <c r="Y29" s="35"/>
      <c r="Z29" s="314"/>
      <c r="AA29" s="280"/>
      <c r="AB29" s="295"/>
    </row>
    <row r="30" spans="1:29" ht="15.75" customHeight="1" x14ac:dyDescent="0.25">
      <c r="A30" s="681">
        <v>23</v>
      </c>
      <c r="B30" s="195" t="s">
        <v>18</v>
      </c>
      <c r="C30" s="296">
        <v>2012</v>
      </c>
      <c r="D30" s="296" t="s">
        <v>12</v>
      </c>
      <c r="E30" s="309" t="s">
        <v>42</v>
      </c>
      <c r="F30" s="678" t="s">
        <v>179</v>
      </c>
      <c r="G30" s="27">
        <v>11</v>
      </c>
      <c r="H30" s="300">
        <f t="shared" si="4"/>
        <v>393.16239316239319</v>
      </c>
      <c r="I30" s="87">
        <v>2970</v>
      </c>
      <c r="J30" s="1">
        <f t="shared" si="5"/>
        <v>263.76554174067496</v>
      </c>
      <c r="K30" s="685">
        <v>22.3</v>
      </c>
      <c r="L30" s="1">
        <f t="shared" si="6"/>
        <v>122.40184757505777</v>
      </c>
      <c r="M30" s="302">
        <f t="shared" si="8"/>
        <v>779.32978247812594</v>
      </c>
      <c r="N30" s="202"/>
      <c r="O30" s="313"/>
      <c r="P30" s="276"/>
      <c r="R30" s="256"/>
      <c r="S30" s="34"/>
      <c r="T30" s="34"/>
      <c r="U30" s="278"/>
      <c r="W30" s="293"/>
      <c r="X30" s="244"/>
      <c r="Y30" s="35"/>
      <c r="Z30" s="314"/>
      <c r="AA30" s="280"/>
      <c r="AB30" s="295"/>
    </row>
    <row r="31" spans="1:29" ht="15.75" customHeight="1" x14ac:dyDescent="0.25">
      <c r="A31" s="681">
        <v>24</v>
      </c>
      <c r="B31" s="195" t="s">
        <v>20</v>
      </c>
      <c r="C31" s="296">
        <v>2011</v>
      </c>
      <c r="D31" s="304" t="s">
        <v>9</v>
      </c>
      <c r="E31" s="309" t="s">
        <v>42</v>
      </c>
      <c r="F31" s="298" t="s">
        <v>294</v>
      </c>
      <c r="G31" s="27" t="s">
        <v>218</v>
      </c>
      <c r="H31" s="300">
        <v>0</v>
      </c>
      <c r="I31" s="60">
        <v>2480</v>
      </c>
      <c r="J31" s="1">
        <f t="shared" si="5"/>
        <v>220.24866785079928</v>
      </c>
      <c r="K31" s="685">
        <v>21.4</v>
      </c>
      <c r="L31" s="1">
        <f t="shared" si="6"/>
        <v>101.61662817551959</v>
      </c>
      <c r="M31" s="302">
        <f t="shared" si="8"/>
        <v>321.8652960263189</v>
      </c>
      <c r="N31" s="204"/>
      <c r="O31" s="327"/>
      <c r="Q31" s="882"/>
      <c r="R31" s="882"/>
      <c r="S31" s="882"/>
      <c r="T31" s="882"/>
      <c r="U31" s="882"/>
      <c r="V31" s="882"/>
      <c r="W31" s="882"/>
      <c r="X31" s="882"/>
      <c r="Y31" s="882"/>
      <c r="Z31" s="882"/>
      <c r="AA31" s="882"/>
      <c r="AB31" s="882"/>
    </row>
    <row r="32" spans="1:29" ht="15.75" customHeight="1" x14ac:dyDescent="0.2">
      <c r="B32" s="881" t="s">
        <v>295</v>
      </c>
      <c r="C32" s="881"/>
      <c r="D32" s="881"/>
      <c r="E32" s="881"/>
      <c r="F32" s="881"/>
      <c r="G32" s="881"/>
      <c r="H32" s="881"/>
      <c r="I32" s="881"/>
      <c r="J32" s="881"/>
      <c r="K32" s="881"/>
      <c r="L32" s="881"/>
      <c r="M32" s="881"/>
      <c r="N32" s="881"/>
      <c r="O32" s="881"/>
      <c r="Q32" s="883"/>
      <c r="R32" s="884"/>
      <c r="S32" s="884"/>
      <c r="T32" s="884"/>
      <c r="U32" s="884"/>
      <c r="V32" s="884"/>
      <c r="W32" s="884"/>
      <c r="X32" s="884"/>
      <c r="Y32" s="884"/>
      <c r="Z32" s="884"/>
      <c r="AA32" s="884"/>
      <c r="AB32" s="884"/>
    </row>
    <row r="33" spans="1:29" ht="15.75" customHeight="1" x14ac:dyDescent="0.25">
      <c r="B33" s="880" t="s">
        <v>296</v>
      </c>
      <c r="C33" s="880"/>
      <c r="D33" s="880"/>
      <c r="E33" s="880"/>
      <c r="F33" s="880"/>
      <c r="G33" s="880"/>
      <c r="H33" s="880"/>
      <c r="I33" s="880"/>
      <c r="J33" s="880"/>
      <c r="K33" s="880"/>
      <c r="L33" s="880"/>
      <c r="M33" s="880"/>
      <c r="N33" s="880"/>
      <c r="O33" s="880"/>
      <c r="S33" s="334"/>
      <c r="T33" s="334"/>
      <c r="U33" s="334"/>
      <c r="V33" s="335"/>
      <c r="W33" s="334"/>
      <c r="X33" s="334"/>
      <c r="Y33" s="334"/>
      <c r="Z33" s="334"/>
      <c r="AA33" s="336"/>
      <c r="AB33" s="334"/>
    </row>
    <row r="34" spans="1:29" ht="15.75" customHeight="1" x14ac:dyDescent="0.25">
      <c r="B34" s="205" t="s">
        <v>297</v>
      </c>
      <c r="D34" s="330"/>
      <c r="E34" s="330"/>
      <c r="F34" s="330"/>
      <c r="G34" s="331"/>
      <c r="H34" s="330"/>
      <c r="I34" s="332"/>
      <c r="J34" s="330"/>
      <c r="K34" s="330"/>
      <c r="L34" s="330"/>
      <c r="M34" s="330"/>
      <c r="N34" s="333"/>
      <c r="S34" s="334"/>
      <c r="T34" s="334"/>
      <c r="U34" s="334"/>
      <c r="V34" s="335"/>
      <c r="W34" s="334"/>
      <c r="X34" s="334"/>
      <c r="Y34" s="334"/>
      <c r="Z34" s="334"/>
      <c r="AA34" s="336"/>
      <c r="AB34" s="334"/>
    </row>
    <row r="35" spans="1:29" ht="15.75" customHeight="1" x14ac:dyDescent="0.25">
      <c r="A35" s="207" t="s">
        <v>419</v>
      </c>
      <c r="B35" s="243" t="s">
        <v>420</v>
      </c>
      <c r="C35" s="243"/>
      <c r="D35" s="733"/>
      <c r="E35" s="733"/>
      <c r="F35" s="733"/>
      <c r="G35" s="734"/>
      <c r="H35" s="733"/>
      <c r="I35" s="735"/>
      <c r="J35" s="733"/>
      <c r="K35" s="733"/>
      <c r="L35" s="733"/>
      <c r="M35" s="733"/>
      <c r="N35" s="733"/>
      <c r="O35" s="4"/>
      <c r="S35" s="334"/>
      <c r="T35" s="334"/>
      <c r="U35" s="334"/>
      <c r="V35" s="335"/>
      <c r="W35" s="334"/>
      <c r="X35" s="334"/>
      <c r="Y35" s="334"/>
      <c r="Z35" s="334"/>
      <c r="AA35" s="336"/>
      <c r="AB35" s="334"/>
    </row>
    <row r="36" spans="1:29" ht="15" customHeight="1" x14ac:dyDescent="0.25">
      <c r="A36" s="816" t="s">
        <v>51</v>
      </c>
      <c r="B36" s="816"/>
      <c r="C36" s="816"/>
      <c r="D36" s="816"/>
      <c r="E36" s="816"/>
      <c r="F36" s="816"/>
      <c r="G36" s="816"/>
      <c r="H36" s="816"/>
      <c r="I36" s="816"/>
      <c r="J36" s="816"/>
      <c r="K36" s="816"/>
      <c r="L36" s="816"/>
      <c r="M36" s="816"/>
      <c r="N36" s="816"/>
      <c r="O36" s="816"/>
      <c r="S36" s="334"/>
      <c r="T36" s="334"/>
      <c r="U36" s="334"/>
      <c r="V36" s="335"/>
      <c r="W36" s="334"/>
      <c r="X36" s="334"/>
      <c r="Y36" s="334"/>
      <c r="Z36" s="334"/>
      <c r="AA36" s="336"/>
      <c r="AB36" s="334"/>
    </row>
    <row r="37" spans="1:29" s="206" customFormat="1" ht="15" customHeight="1" x14ac:dyDescent="0.25">
      <c r="A37" s="816" t="s">
        <v>376</v>
      </c>
      <c r="B37" s="816"/>
      <c r="C37" s="816"/>
      <c r="D37" s="816"/>
      <c r="E37" s="816"/>
      <c r="F37" s="816"/>
      <c r="G37" s="816"/>
      <c r="H37" s="816"/>
      <c r="I37" s="816"/>
      <c r="J37" s="816"/>
      <c r="K37" s="816"/>
      <c r="L37" s="816"/>
      <c r="M37" s="816"/>
      <c r="N37" s="816"/>
      <c r="O37" s="816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59"/>
    </row>
    <row r="38" spans="1:29" s="206" customFormat="1" ht="15" customHeight="1" x14ac:dyDescent="0.25">
      <c r="A38" s="816" t="s">
        <v>243</v>
      </c>
      <c r="B38" s="816"/>
      <c r="C38" s="816"/>
      <c r="D38" s="816"/>
      <c r="E38" s="816"/>
      <c r="F38" s="816"/>
      <c r="G38" s="816"/>
      <c r="H38" s="816"/>
      <c r="I38" s="816"/>
      <c r="J38" s="816"/>
      <c r="K38" s="816"/>
      <c r="L38" s="816"/>
      <c r="M38" s="816"/>
      <c r="N38" s="816"/>
      <c r="O38" s="816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59"/>
    </row>
    <row r="39" spans="1:29" s="206" customFormat="1" ht="15" customHeight="1" x14ac:dyDescent="0.25">
      <c r="A39" s="240"/>
      <c r="B39" s="262"/>
      <c r="C39" s="262"/>
      <c r="D39" s="262"/>
      <c r="E39" s="262"/>
      <c r="F39" s="258"/>
      <c r="G39" s="262"/>
      <c r="H39" s="262" t="s">
        <v>300</v>
      </c>
      <c r="I39" s="189"/>
      <c r="J39" s="262"/>
      <c r="K39" s="262"/>
      <c r="L39" s="262"/>
      <c r="M39" s="262"/>
      <c r="N39" s="189"/>
      <c r="O39" s="337"/>
      <c r="P39" s="241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59"/>
    </row>
    <row r="40" spans="1:29" s="206" customFormat="1" ht="16.5" customHeight="1" x14ac:dyDescent="0.25">
      <c r="A40" s="855" t="s">
        <v>245</v>
      </c>
      <c r="B40" s="857"/>
      <c r="C40" s="849" t="s">
        <v>246</v>
      </c>
      <c r="D40" s="852" t="s">
        <v>247</v>
      </c>
      <c r="E40" s="852" t="s">
        <v>50</v>
      </c>
      <c r="F40" s="855" t="s">
        <v>248</v>
      </c>
      <c r="G40" s="856"/>
      <c r="H40" s="857"/>
      <c r="I40" s="858" t="s">
        <v>249</v>
      </c>
      <c r="J40" s="859"/>
      <c r="K40" s="858" t="s">
        <v>250</v>
      </c>
      <c r="L40" s="859"/>
      <c r="M40" s="869" t="s">
        <v>251</v>
      </c>
      <c r="N40" s="872" t="s">
        <v>252</v>
      </c>
      <c r="O40" s="875" t="s">
        <v>253</v>
      </c>
      <c r="P40" s="878"/>
      <c r="Q40" s="259"/>
      <c r="R40" s="864"/>
      <c r="S40" s="866"/>
      <c r="T40" s="866"/>
      <c r="U40" s="867"/>
      <c r="V40" s="867"/>
      <c r="W40" s="867"/>
      <c r="X40" s="868"/>
      <c r="Y40" s="868"/>
      <c r="Z40" s="868"/>
      <c r="AA40" s="868"/>
      <c r="AB40" s="844"/>
      <c r="AC40" s="259"/>
    </row>
    <row r="41" spans="1:29" s="206" customFormat="1" ht="23.25" customHeight="1" x14ac:dyDescent="0.25">
      <c r="A41" s="846" t="s">
        <v>55</v>
      </c>
      <c r="B41" s="849" t="s">
        <v>56</v>
      </c>
      <c r="C41" s="850"/>
      <c r="D41" s="853"/>
      <c r="E41" s="853"/>
      <c r="F41" s="860" t="s">
        <v>254</v>
      </c>
      <c r="G41" s="862" t="s">
        <v>255</v>
      </c>
      <c r="H41" s="210" t="s">
        <v>242</v>
      </c>
      <c r="I41" s="264" t="s">
        <v>350</v>
      </c>
      <c r="J41" s="210" t="s">
        <v>242</v>
      </c>
      <c r="K41" s="265" t="s">
        <v>348</v>
      </c>
      <c r="L41" s="210" t="s">
        <v>242</v>
      </c>
      <c r="M41" s="870"/>
      <c r="N41" s="873"/>
      <c r="O41" s="876"/>
      <c r="P41" s="878"/>
      <c r="Q41" s="879"/>
      <c r="R41" s="864"/>
      <c r="S41" s="866"/>
      <c r="T41" s="866"/>
      <c r="U41" s="885"/>
      <c r="V41" s="885"/>
      <c r="W41" s="256"/>
      <c r="X41" s="885"/>
      <c r="Y41" s="266"/>
      <c r="Z41" s="886"/>
      <c r="AA41" s="266"/>
      <c r="AB41" s="844"/>
      <c r="AC41" s="259"/>
    </row>
    <row r="42" spans="1:29" s="206" customFormat="1" ht="21" customHeight="1" x14ac:dyDescent="0.2">
      <c r="A42" s="848"/>
      <c r="B42" s="851"/>
      <c r="C42" s="851"/>
      <c r="D42" s="854"/>
      <c r="E42" s="854"/>
      <c r="F42" s="861"/>
      <c r="G42" s="863"/>
      <c r="H42" s="267" t="s">
        <v>351</v>
      </c>
      <c r="I42" s="268" t="s">
        <v>352</v>
      </c>
      <c r="J42" s="267" t="s">
        <v>351</v>
      </c>
      <c r="K42" s="269" t="s">
        <v>349</v>
      </c>
      <c r="L42" s="267" t="s">
        <v>351</v>
      </c>
      <c r="M42" s="871"/>
      <c r="N42" s="874"/>
      <c r="O42" s="877"/>
      <c r="P42" s="878"/>
      <c r="Q42" s="879"/>
      <c r="R42" s="864"/>
      <c r="S42" s="866"/>
      <c r="T42" s="866"/>
      <c r="U42" s="885"/>
      <c r="V42" s="885"/>
      <c r="W42" s="256"/>
      <c r="X42" s="885"/>
      <c r="Y42" s="266"/>
      <c r="Z42" s="886"/>
      <c r="AA42" s="266"/>
      <c r="AB42" s="844"/>
      <c r="AC42" s="259"/>
    </row>
    <row r="43" spans="1:29" s="206" customFormat="1" ht="16.5" customHeight="1" x14ac:dyDescent="0.25">
      <c r="A43" s="211">
        <v>1</v>
      </c>
      <c r="B43" s="25" t="s">
        <v>118</v>
      </c>
      <c r="C43" s="296" t="s">
        <v>119</v>
      </c>
      <c r="D43" s="296" t="s">
        <v>9</v>
      </c>
      <c r="E43" s="297" t="s">
        <v>47</v>
      </c>
      <c r="F43" s="680" t="s">
        <v>117</v>
      </c>
      <c r="G43" s="718">
        <v>32</v>
      </c>
      <c r="H43" s="300">
        <f>(G43+12)*1000/58.5</f>
        <v>752.13675213675219</v>
      </c>
      <c r="I43" s="688">
        <v>5410</v>
      </c>
      <c r="J43" s="1">
        <f>I43*1000/11260</f>
        <v>480.46181172291296</v>
      </c>
      <c r="K43" s="689">
        <v>41</v>
      </c>
      <c r="L43" s="1">
        <f t="shared" ref="L43:L62" si="9">(K43-17)*1000/43.3</f>
        <v>554.27251732101615</v>
      </c>
      <c r="M43" s="312">
        <f t="shared" ref="M43:M63" si="10">H43+J43+L43</f>
        <v>1786.8710811806814</v>
      </c>
      <c r="N43" s="339">
        <v>1</v>
      </c>
      <c r="O43" s="114" t="s">
        <v>272</v>
      </c>
      <c r="P43" s="340"/>
      <c r="Q43" s="341"/>
      <c r="R43" s="303"/>
      <c r="S43" s="342"/>
      <c r="T43" s="342"/>
      <c r="U43" s="343"/>
      <c r="V43" s="343"/>
      <c r="W43" s="344"/>
      <c r="X43" s="343"/>
      <c r="Y43" s="344"/>
      <c r="Z43" s="345"/>
      <c r="AA43" s="271"/>
      <c r="AB43" s="346"/>
      <c r="AC43" s="259"/>
    </row>
    <row r="44" spans="1:29" s="206" customFormat="1" ht="16.5" customHeight="1" x14ac:dyDescent="0.25">
      <c r="A44" s="212">
        <v>2</v>
      </c>
      <c r="B44" s="195" t="s">
        <v>145</v>
      </c>
      <c r="C44" s="296" t="s">
        <v>116</v>
      </c>
      <c r="D44" s="304" t="s">
        <v>7</v>
      </c>
      <c r="E44" s="297" t="s">
        <v>146</v>
      </c>
      <c r="F44" s="678" t="s">
        <v>273</v>
      </c>
      <c r="G44" s="60">
        <v>22</v>
      </c>
      <c r="H44" s="1">
        <f t="shared" ref="H44:H64" si="11">(G44+12)*1000/58.5</f>
        <v>581.19658119658118</v>
      </c>
      <c r="I44" s="338">
        <v>3120</v>
      </c>
      <c r="J44" s="1">
        <f t="shared" ref="J44:J64" si="12">I44*1000/11260</f>
        <v>277.08703374777974</v>
      </c>
      <c r="K44" s="298">
        <v>51.2</v>
      </c>
      <c r="L44" s="1">
        <f t="shared" si="9"/>
        <v>789.83833718244807</v>
      </c>
      <c r="M44" s="312">
        <f t="shared" si="10"/>
        <v>1648.121952126809</v>
      </c>
      <c r="N44" s="213">
        <v>2</v>
      </c>
      <c r="O44" s="44" t="s">
        <v>274</v>
      </c>
      <c r="P44" s="340"/>
      <c r="Q44" s="341"/>
      <c r="R44" s="303"/>
      <c r="S44" s="342"/>
      <c r="T44" s="342"/>
      <c r="U44" s="343"/>
      <c r="V44" s="343"/>
      <c r="W44" s="344"/>
      <c r="X44" s="343"/>
      <c r="Y44" s="344"/>
      <c r="Z44" s="345"/>
      <c r="AA44" s="271"/>
      <c r="AB44" s="346"/>
      <c r="AC44" s="259"/>
    </row>
    <row r="45" spans="1:29" s="206" customFormat="1" ht="16.5" customHeight="1" x14ac:dyDescent="0.25">
      <c r="A45" s="211">
        <v>3</v>
      </c>
      <c r="B45" s="25" t="s">
        <v>40</v>
      </c>
      <c r="C45" s="296">
        <v>2011</v>
      </c>
      <c r="D45" s="304" t="s">
        <v>9</v>
      </c>
      <c r="E45" s="297" t="s">
        <v>48</v>
      </c>
      <c r="F45" s="727" t="s">
        <v>161</v>
      </c>
      <c r="G45" s="718">
        <v>25</v>
      </c>
      <c r="H45" s="300">
        <f>(G45+12)*1000/58.5</f>
        <v>632.47863247863245</v>
      </c>
      <c r="I45" s="688">
        <v>5730</v>
      </c>
      <c r="J45" s="1">
        <f>I45*1000/11260</f>
        <v>508.88099467140319</v>
      </c>
      <c r="K45" s="689">
        <v>38.1</v>
      </c>
      <c r="L45" s="1">
        <f>(K45-17)*1000/43.3</f>
        <v>487.29792147806006</v>
      </c>
      <c r="M45" s="695">
        <f>H45+J45+L45</f>
        <v>1628.6575486280956</v>
      </c>
      <c r="N45" s="214">
        <v>3</v>
      </c>
      <c r="O45" s="732" t="s">
        <v>401</v>
      </c>
      <c r="P45" s="591"/>
      <c r="Q45" s="592"/>
      <c r="R45" s="582"/>
      <c r="S45" s="588"/>
      <c r="T45" s="588"/>
      <c r="U45" s="600"/>
      <c r="V45" s="600"/>
      <c r="W45" s="344"/>
      <c r="X45" s="600"/>
      <c r="Y45" s="344"/>
      <c r="Z45" s="601"/>
      <c r="AA45" s="271"/>
      <c r="AB45" s="590"/>
      <c r="AC45" s="585"/>
    </row>
    <row r="46" spans="1:29" s="206" customFormat="1" ht="16.5" customHeight="1" x14ac:dyDescent="0.25">
      <c r="A46" s="212">
        <v>4</v>
      </c>
      <c r="B46" s="195" t="s">
        <v>134</v>
      </c>
      <c r="C46" s="296" t="s">
        <v>123</v>
      </c>
      <c r="D46" s="296" t="s">
        <v>7</v>
      </c>
      <c r="E46" s="297" t="s">
        <v>45</v>
      </c>
      <c r="F46" s="678" t="s">
        <v>143</v>
      </c>
      <c r="G46" s="60">
        <v>26</v>
      </c>
      <c r="H46" s="1">
        <f t="shared" si="11"/>
        <v>649.57264957264954</v>
      </c>
      <c r="I46" s="338">
        <v>4300</v>
      </c>
      <c r="J46" s="1">
        <f t="shared" si="12"/>
        <v>381.88277087033748</v>
      </c>
      <c r="K46" s="298">
        <v>42.5</v>
      </c>
      <c r="L46" s="1">
        <f t="shared" si="9"/>
        <v>588.91454965357968</v>
      </c>
      <c r="M46" s="312">
        <f t="shared" si="10"/>
        <v>1620.3699700965667</v>
      </c>
      <c r="N46" s="196">
        <v>4</v>
      </c>
      <c r="O46" s="44" t="s">
        <v>275</v>
      </c>
      <c r="P46" s="340"/>
      <c r="Q46" s="341"/>
      <c r="R46" s="303"/>
      <c r="S46" s="342"/>
      <c r="T46" s="342"/>
      <c r="U46" s="343"/>
      <c r="V46" s="343"/>
      <c r="W46" s="344"/>
      <c r="X46" s="343"/>
      <c r="Y46" s="344"/>
      <c r="Z46" s="345"/>
      <c r="AA46" s="271"/>
      <c r="AB46" s="346"/>
      <c r="AC46" s="259"/>
    </row>
    <row r="47" spans="1:29" s="206" customFormat="1" ht="16.5" customHeight="1" x14ac:dyDescent="0.25">
      <c r="A47" s="211">
        <v>5</v>
      </c>
      <c r="B47" s="195" t="s">
        <v>228</v>
      </c>
      <c r="C47" s="296" t="s">
        <v>276</v>
      </c>
      <c r="D47" s="296" t="s">
        <v>7</v>
      </c>
      <c r="E47" s="297" t="s">
        <v>43</v>
      </c>
      <c r="F47" s="678" t="s">
        <v>161</v>
      </c>
      <c r="G47" s="60">
        <v>25</v>
      </c>
      <c r="H47" s="1">
        <f t="shared" si="11"/>
        <v>632.47863247863245</v>
      </c>
      <c r="I47" s="338">
        <v>4850</v>
      </c>
      <c r="J47" s="1">
        <f t="shared" si="12"/>
        <v>430.72824156305506</v>
      </c>
      <c r="K47" s="298">
        <v>41</v>
      </c>
      <c r="L47" s="1">
        <f t="shared" si="9"/>
        <v>554.27251732101615</v>
      </c>
      <c r="M47" s="312">
        <f t="shared" si="10"/>
        <v>1617.4793913627036</v>
      </c>
      <c r="N47" s="197">
        <v>5</v>
      </c>
      <c r="O47" s="44" t="s">
        <v>130</v>
      </c>
      <c r="P47" s="340"/>
      <c r="Q47" s="341"/>
      <c r="R47" s="303"/>
      <c r="S47" s="342"/>
      <c r="T47" s="342"/>
      <c r="U47" s="343"/>
      <c r="V47" s="343"/>
      <c r="W47" s="344"/>
      <c r="X47" s="343"/>
      <c r="Y47" s="344"/>
      <c r="Z47" s="345"/>
      <c r="AA47" s="271"/>
      <c r="AB47" s="346"/>
      <c r="AC47" s="259"/>
    </row>
    <row r="48" spans="1:29" s="206" customFormat="1" ht="16.5" customHeight="1" x14ac:dyDescent="0.25">
      <c r="A48" s="212">
        <v>6</v>
      </c>
      <c r="B48" s="195" t="s">
        <v>34</v>
      </c>
      <c r="C48" s="296" t="s">
        <v>119</v>
      </c>
      <c r="D48" s="296" t="s">
        <v>9</v>
      </c>
      <c r="E48" s="297" t="s">
        <v>46</v>
      </c>
      <c r="F48" s="678" t="s">
        <v>169</v>
      </c>
      <c r="G48" s="60">
        <v>20.5</v>
      </c>
      <c r="H48" s="1">
        <f t="shared" si="11"/>
        <v>555.55555555555554</v>
      </c>
      <c r="I48" s="347">
        <v>6080</v>
      </c>
      <c r="J48" s="1">
        <f t="shared" si="12"/>
        <v>539.96447602131434</v>
      </c>
      <c r="K48" s="274">
        <v>38.4</v>
      </c>
      <c r="L48" s="1">
        <f t="shared" si="9"/>
        <v>494.2263279445728</v>
      </c>
      <c r="M48" s="312">
        <f t="shared" si="10"/>
        <v>1589.7463595214426</v>
      </c>
      <c r="N48" s="587">
        <v>6</v>
      </c>
      <c r="O48" s="44" t="s">
        <v>162</v>
      </c>
      <c r="P48" s="340"/>
      <c r="Q48" s="341"/>
      <c r="R48" s="303"/>
      <c r="S48" s="342"/>
      <c r="T48" s="342"/>
      <c r="U48" s="343"/>
      <c r="V48" s="343"/>
      <c r="W48" s="344"/>
      <c r="X48" s="343"/>
      <c r="Y48" s="344"/>
      <c r="Z48" s="345"/>
      <c r="AA48" s="271"/>
      <c r="AB48" s="346"/>
      <c r="AC48" s="259"/>
    </row>
    <row r="49" spans="1:29" s="206" customFormat="1" ht="16.5" customHeight="1" x14ac:dyDescent="0.25">
      <c r="A49" s="211">
        <v>7</v>
      </c>
      <c r="B49" s="195" t="s">
        <v>231</v>
      </c>
      <c r="C49" s="296" t="s">
        <v>127</v>
      </c>
      <c r="D49" s="296" t="s">
        <v>7</v>
      </c>
      <c r="E49" s="297" t="s">
        <v>47</v>
      </c>
      <c r="F49" s="678" t="s">
        <v>301</v>
      </c>
      <c r="G49" s="60">
        <v>24.5</v>
      </c>
      <c r="H49" s="1">
        <f t="shared" si="11"/>
        <v>623.9316239316239</v>
      </c>
      <c r="I49" s="338">
        <v>4910</v>
      </c>
      <c r="J49" s="1">
        <f t="shared" si="12"/>
        <v>436.05683836589697</v>
      </c>
      <c r="K49" s="298">
        <v>39.6</v>
      </c>
      <c r="L49" s="1">
        <f t="shared" si="9"/>
        <v>521.93995381062359</v>
      </c>
      <c r="M49" s="312">
        <f t="shared" si="10"/>
        <v>1581.9284161081446</v>
      </c>
      <c r="N49" s="198">
        <v>7</v>
      </c>
      <c r="O49" s="44" t="s">
        <v>302</v>
      </c>
      <c r="P49" s="340"/>
      <c r="Q49" s="341"/>
      <c r="R49" s="303"/>
      <c r="S49" s="342"/>
      <c r="T49" s="342"/>
      <c r="U49" s="343"/>
      <c r="V49" s="343"/>
      <c r="W49" s="344"/>
      <c r="X49" s="343"/>
      <c r="Y49" s="344"/>
      <c r="Z49" s="345"/>
      <c r="AA49" s="271"/>
      <c r="AB49" s="346"/>
      <c r="AC49" s="259"/>
    </row>
    <row r="50" spans="1:29" s="206" customFormat="1" ht="16.5" customHeight="1" x14ac:dyDescent="0.25">
      <c r="A50" s="212">
        <v>8</v>
      </c>
      <c r="B50" s="215" t="s">
        <v>8</v>
      </c>
      <c r="C50" s="282">
        <v>2011</v>
      </c>
      <c r="D50" s="282" t="s">
        <v>9</v>
      </c>
      <c r="E50" s="283" t="s">
        <v>42</v>
      </c>
      <c r="F50" s="677" t="s">
        <v>107</v>
      </c>
      <c r="G50" s="284">
        <v>25.5</v>
      </c>
      <c r="H50" s="285">
        <f t="shared" si="11"/>
        <v>641.02564102564099</v>
      </c>
      <c r="I50" s="348">
        <v>5140</v>
      </c>
      <c r="J50" s="285">
        <f t="shared" si="12"/>
        <v>456.48312611012432</v>
      </c>
      <c r="K50" s="349" t="s">
        <v>278</v>
      </c>
      <c r="L50" s="285">
        <f t="shared" si="9"/>
        <v>466.51270207852207</v>
      </c>
      <c r="M50" s="350">
        <f t="shared" si="10"/>
        <v>1564.0214692142874</v>
      </c>
      <c r="N50" s="753">
        <v>8</v>
      </c>
      <c r="O50" s="216" t="s">
        <v>279</v>
      </c>
      <c r="P50" s="340"/>
      <c r="Q50" s="341"/>
      <c r="R50" s="303"/>
      <c r="S50" s="342"/>
      <c r="T50" s="342"/>
      <c r="U50" s="343"/>
      <c r="V50" s="343"/>
      <c r="W50" s="344"/>
      <c r="X50" s="343"/>
      <c r="Y50" s="344"/>
      <c r="Z50" s="345"/>
      <c r="AA50" s="271"/>
      <c r="AB50" s="346"/>
      <c r="AC50" s="259"/>
    </row>
    <row r="51" spans="1:29" s="206" customFormat="1" ht="16.5" customHeight="1" x14ac:dyDescent="0.25">
      <c r="A51" s="211">
        <v>9</v>
      </c>
      <c r="B51" s="195" t="s">
        <v>229</v>
      </c>
      <c r="C51" s="296" t="s">
        <v>116</v>
      </c>
      <c r="D51" s="304" t="s">
        <v>7</v>
      </c>
      <c r="E51" s="297" t="s">
        <v>43</v>
      </c>
      <c r="F51" s="678" t="s">
        <v>169</v>
      </c>
      <c r="G51" s="60">
        <v>20.5</v>
      </c>
      <c r="H51" s="1">
        <f t="shared" si="11"/>
        <v>555.55555555555554</v>
      </c>
      <c r="I51" s="338">
        <v>5510</v>
      </c>
      <c r="J51" s="1">
        <f t="shared" si="12"/>
        <v>489.34280639431614</v>
      </c>
      <c r="K51" s="298">
        <v>39</v>
      </c>
      <c r="L51" s="1">
        <f t="shared" si="9"/>
        <v>508.08314087759817</v>
      </c>
      <c r="M51" s="312">
        <f t="shared" si="10"/>
        <v>1552.98150282747</v>
      </c>
      <c r="N51" s="198">
        <v>9</v>
      </c>
      <c r="O51" s="44" t="s">
        <v>303</v>
      </c>
      <c r="P51" s="340"/>
      <c r="Q51" s="341"/>
      <c r="R51" s="303"/>
      <c r="S51" s="342"/>
      <c r="T51" s="342"/>
      <c r="U51" s="343"/>
      <c r="V51" s="343"/>
      <c r="W51" s="344"/>
      <c r="X51" s="343"/>
      <c r="Y51" s="344"/>
      <c r="Z51" s="345"/>
      <c r="AA51" s="271"/>
      <c r="AB51" s="346"/>
      <c r="AC51" s="259"/>
    </row>
    <row r="52" spans="1:29" s="206" customFormat="1" ht="16.5" customHeight="1" x14ac:dyDescent="0.25">
      <c r="A52" s="212">
        <v>10</v>
      </c>
      <c r="B52" s="195" t="s">
        <v>304</v>
      </c>
      <c r="C52" s="296" t="s">
        <v>127</v>
      </c>
      <c r="D52" s="296" t="s">
        <v>7</v>
      </c>
      <c r="E52" s="297" t="s">
        <v>45</v>
      </c>
      <c r="F52" s="678" t="s">
        <v>305</v>
      </c>
      <c r="G52" s="60">
        <v>23</v>
      </c>
      <c r="H52" s="1">
        <f t="shared" si="11"/>
        <v>598.29059829059827</v>
      </c>
      <c r="I52" s="347">
        <v>3830</v>
      </c>
      <c r="J52" s="1">
        <f t="shared" si="12"/>
        <v>340.14209591474247</v>
      </c>
      <c r="K52" s="274">
        <v>41</v>
      </c>
      <c r="L52" s="1">
        <f t="shared" si="9"/>
        <v>554.27251732101615</v>
      </c>
      <c r="M52" s="312">
        <f t="shared" si="10"/>
        <v>1492.7052115263568</v>
      </c>
      <c r="N52" s="198">
        <v>10</v>
      </c>
      <c r="O52" s="44" t="s">
        <v>70</v>
      </c>
      <c r="P52" s="340"/>
      <c r="Q52" s="341"/>
      <c r="R52" s="303"/>
      <c r="S52" s="342"/>
      <c r="T52" s="342"/>
      <c r="U52" s="343"/>
      <c r="V52" s="343"/>
      <c r="W52" s="344"/>
      <c r="X52" s="343"/>
      <c r="Y52" s="344"/>
      <c r="Z52" s="345"/>
      <c r="AA52" s="271"/>
      <c r="AB52" s="346"/>
      <c r="AC52" s="259"/>
    </row>
    <row r="53" spans="1:29" s="206" customFormat="1" ht="16.5" customHeight="1" x14ac:dyDescent="0.25">
      <c r="A53" s="211">
        <v>11</v>
      </c>
      <c r="B53" s="678" t="s">
        <v>315</v>
      </c>
      <c r="C53" s="296">
        <v>2011</v>
      </c>
      <c r="D53" s="296" t="s">
        <v>9</v>
      </c>
      <c r="E53" s="297" t="s">
        <v>64</v>
      </c>
      <c r="F53" s="678" t="s">
        <v>421</v>
      </c>
      <c r="G53" s="60">
        <v>21.5</v>
      </c>
      <c r="H53" s="1">
        <f t="shared" si="11"/>
        <v>572.64957264957263</v>
      </c>
      <c r="I53" s="347">
        <v>3570</v>
      </c>
      <c r="J53" s="1">
        <f t="shared" si="12"/>
        <v>317.05150976909414</v>
      </c>
      <c r="K53" s="274">
        <v>42.6</v>
      </c>
      <c r="L53" s="1">
        <f t="shared" si="9"/>
        <v>591.22401847575065</v>
      </c>
      <c r="M53" s="695">
        <f>H53+J53+L53</f>
        <v>1480.9251008944175</v>
      </c>
      <c r="N53" s="752">
        <v>11</v>
      </c>
      <c r="O53" s="732" t="s">
        <v>378</v>
      </c>
      <c r="P53" s="591"/>
      <c r="Q53" s="592"/>
      <c r="R53" s="582"/>
      <c r="S53" s="588"/>
      <c r="T53" s="588"/>
      <c r="U53" s="600"/>
      <c r="V53" s="600"/>
      <c r="W53" s="344"/>
      <c r="X53" s="600"/>
      <c r="Y53" s="344"/>
      <c r="Z53" s="601"/>
      <c r="AA53" s="271"/>
      <c r="AB53" s="590"/>
      <c r="AC53" s="585"/>
    </row>
    <row r="54" spans="1:29" s="206" customFormat="1" ht="16.5" customHeight="1" thickBot="1" x14ac:dyDescent="0.3">
      <c r="A54" s="747">
        <v>12</v>
      </c>
      <c r="B54" s="199" t="s">
        <v>306</v>
      </c>
      <c r="C54" s="306" t="s">
        <v>123</v>
      </c>
      <c r="D54" s="306" t="s">
        <v>7</v>
      </c>
      <c r="E54" s="703" t="s">
        <v>43</v>
      </c>
      <c r="F54" s="679" t="s">
        <v>305</v>
      </c>
      <c r="G54" s="99">
        <v>23</v>
      </c>
      <c r="H54" s="157">
        <f t="shared" si="11"/>
        <v>598.29059829059827</v>
      </c>
      <c r="I54" s="748">
        <v>3640</v>
      </c>
      <c r="J54" s="157">
        <f t="shared" si="12"/>
        <v>323.2682060390764</v>
      </c>
      <c r="K54" s="749">
        <v>40.1</v>
      </c>
      <c r="L54" s="157">
        <f t="shared" si="9"/>
        <v>533.4872979214781</v>
      </c>
      <c r="M54" s="750">
        <f t="shared" si="10"/>
        <v>1455.0461022511527</v>
      </c>
      <c r="N54" s="200">
        <v>12</v>
      </c>
      <c r="O54" s="751" t="s">
        <v>76</v>
      </c>
      <c r="P54" s="340"/>
      <c r="Q54" s="341"/>
      <c r="R54" s="303"/>
      <c r="S54" s="342"/>
      <c r="T54" s="342"/>
      <c r="U54" s="343"/>
      <c r="V54" s="343"/>
      <c r="W54" s="344"/>
      <c r="X54" s="343"/>
      <c r="Y54" s="344"/>
      <c r="Z54" s="345"/>
      <c r="AA54" s="271"/>
      <c r="AB54" s="346"/>
      <c r="AC54" s="259"/>
    </row>
    <row r="55" spans="1:29" s="206" customFormat="1" ht="16.5" customHeight="1" thickTop="1" x14ac:dyDescent="0.25">
      <c r="A55" s="740">
        <v>13</v>
      </c>
      <c r="B55" s="191" t="s">
        <v>307</v>
      </c>
      <c r="C55" s="272" t="s">
        <v>276</v>
      </c>
      <c r="D55" s="272" t="s">
        <v>7</v>
      </c>
      <c r="E55" s="272" t="s">
        <v>45</v>
      </c>
      <c r="F55" s="744" t="s">
        <v>308</v>
      </c>
      <c r="G55" s="94">
        <v>21.5</v>
      </c>
      <c r="H55" s="43">
        <f t="shared" si="11"/>
        <v>572.64957264957263</v>
      </c>
      <c r="I55" s="745">
        <v>3310</v>
      </c>
      <c r="J55" s="43">
        <f t="shared" si="12"/>
        <v>293.96092362344581</v>
      </c>
      <c r="K55" s="746">
        <v>40.6</v>
      </c>
      <c r="L55" s="43">
        <f t="shared" si="9"/>
        <v>545.03464203233261</v>
      </c>
      <c r="M55" s="312">
        <f t="shared" si="10"/>
        <v>1411.6451383053511</v>
      </c>
      <c r="O55" s="354" t="s">
        <v>70</v>
      </c>
      <c r="P55" s="340"/>
      <c r="Q55" s="341"/>
      <c r="R55" s="303"/>
      <c r="S55" s="342"/>
      <c r="T55" s="342"/>
      <c r="U55" s="343"/>
      <c r="V55" s="343"/>
      <c r="W55" s="344"/>
      <c r="X55" s="343"/>
      <c r="Y55" s="344"/>
      <c r="Z55" s="345"/>
      <c r="AA55" s="271"/>
      <c r="AB55" s="346"/>
      <c r="AC55" s="259"/>
    </row>
    <row r="56" spans="1:29" s="206" customFormat="1" ht="16.5" customHeight="1" x14ac:dyDescent="0.25">
      <c r="A56" s="212">
        <v>14</v>
      </c>
      <c r="B56" s="193" t="s">
        <v>16</v>
      </c>
      <c r="C56" s="282">
        <v>2010</v>
      </c>
      <c r="D56" s="282" t="s">
        <v>9</v>
      </c>
      <c r="E56" s="282" t="s">
        <v>42</v>
      </c>
      <c r="F56" s="741" t="s">
        <v>103</v>
      </c>
      <c r="G56" s="284">
        <v>26</v>
      </c>
      <c r="H56" s="285">
        <f t="shared" si="11"/>
        <v>649.57264957264954</v>
      </c>
      <c r="I56" s="742">
        <v>4130</v>
      </c>
      <c r="J56" s="285">
        <f t="shared" si="12"/>
        <v>366.78507992895203</v>
      </c>
      <c r="K56" s="385" t="s">
        <v>280</v>
      </c>
      <c r="L56" s="285">
        <f t="shared" si="9"/>
        <v>364.89607390300228</v>
      </c>
      <c r="M56" s="292">
        <f t="shared" si="10"/>
        <v>1381.2538034046038</v>
      </c>
      <c r="N56" s="743"/>
      <c r="O56" s="239" t="s">
        <v>279</v>
      </c>
      <c r="P56" s="340"/>
      <c r="Q56" s="341"/>
      <c r="R56" s="303"/>
      <c r="S56" s="342"/>
      <c r="T56" s="342"/>
      <c r="U56" s="343"/>
      <c r="V56" s="343"/>
      <c r="W56" s="344"/>
      <c r="X56" s="343"/>
      <c r="Y56" s="344"/>
      <c r="Z56" s="345"/>
      <c r="AA56" s="271"/>
      <c r="AB56" s="346"/>
      <c r="AC56" s="259"/>
    </row>
    <row r="57" spans="1:29" s="206" customFormat="1" ht="16.5" customHeight="1" x14ac:dyDescent="0.25">
      <c r="A57" s="740">
        <v>15</v>
      </c>
      <c r="B57" s="195" t="s">
        <v>13</v>
      </c>
      <c r="C57" s="296">
        <v>2006</v>
      </c>
      <c r="D57" s="296" t="s">
        <v>7</v>
      </c>
      <c r="E57" s="309" t="s">
        <v>42</v>
      </c>
      <c r="F57" s="736" t="s">
        <v>103</v>
      </c>
      <c r="G57" s="60">
        <v>26</v>
      </c>
      <c r="H57" s="1">
        <f>(G57+12)*1000/58.5</f>
        <v>649.57264957264954</v>
      </c>
      <c r="I57" s="87">
        <v>4580</v>
      </c>
      <c r="J57" s="1">
        <f>I57*1000/11260</f>
        <v>406.74955595026643</v>
      </c>
      <c r="K57" s="87" t="s">
        <v>282</v>
      </c>
      <c r="L57" s="1">
        <f>(K57-17)*1000/43.3</f>
        <v>307.15935334872984</v>
      </c>
      <c r="M57" s="312">
        <f>H57+J57+L57</f>
        <v>1363.4815588716458</v>
      </c>
      <c r="N57" s="355"/>
      <c r="O57" s="356" t="s">
        <v>279</v>
      </c>
      <c r="P57" s="340"/>
      <c r="Q57" s="341"/>
      <c r="R57" s="303"/>
      <c r="S57" s="342"/>
      <c r="T57" s="342"/>
      <c r="U57" s="343"/>
      <c r="V57" s="343"/>
      <c r="W57" s="344"/>
      <c r="X57" s="343"/>
      <c r="Y57" s="344"/>
      <c r="Z57" s="345"/>
      <c r="AA57" s="271"/>
      <c r="AB57" s="346"/>
      <c r="AC57" s="259"/>
    </row>
    <row r="58" spans="1:29" s="206" customFormat="1" ht="16.5" customHeight="1" x14ac:dyDescent="0.25">
      <c r="A58" s="212">
        <v>16</v>
      </c>
      <c r="B58" s="678" t="s">
        <v>159</v>
      </c>
      <c r="C58" s="272">
        <v>2009</v>
      </c>
      <c r="D58" s="296" t="s">
        <v>9</v>
      </c>
      <c r="E58" s="273" t="s">
        <v>64</v>
      </c>
      <c r="F58" s="727" t="s">
        <v>161</v>
      </c>
      <c r="G58" s="94">
        <v>25</v>
      </c>
      <c r="H58" s="43">
        <f>(G58+12)*1000/58.5</f>
        <v>632.47863247863245</v>
      </c>
      <c r="I58" s="87">
        <v>2760</v>
      </c>
      <c r="J58" s="1">
        <f>I58*1000/11260</f>
        <v>245.11545293072825</v>
      </c>
      <c r="K58" s="754">
        <v>37.6</v>
      </c>
      <c r="L58" s="1">
        <f>(K58-17)*1000/43.3</f>
        <v>475.75057736720555</v>
      </c>
      <c r="M58" s="755">
        <f>H58+J58+L58</f>
        <v>1353.3446627765661</v>
      </c>
      <c r="N58" s="353"/>
      <c r="O58" s="732" t="s">
        <v>303</v>
      </c>
      <c r="P58" s="591"/>
      <c r="Q58" s="592"/>
      <c r="R58" s="582"/>
      <c r="S58" s="588"/>
      <c r="T58" s="588"/>
      <c r="U58" s="600"/>
      <c r="V58" s="600"/>
      <c r="W58" s="344"/>
      <c r="X58" s="600"/>
      <c r="Y58" s="344"/>
      <c r="Z58" s="601"/>
      <c r="AA58" s="271"/>
      <c r="AB58" s="590"/>
      <c r="AC58" s="585"/>
    </row>
    <row r="59" spans="1:29" s="206" customFormat="1" ht="16.5" customHeight="1" x14ac:dyDescent="0.25">
      <c r="A59" s="740">
        <v>17</v>
      </c>
      <c r="B59" s="195" t="s">
        <v>14</v>
      </c>
      <c r="C59" s="296">
        <v>2009</v>
      </c>
      <c r="D59" s="296" t="s">
        <v>9</v>
      </c>
      <c r="E59" s="309" t="s">
        <v>42</v>
      </c>
      <c r="F59" s="737" t="s">
        <v>109</v>
      </c>
      <c r="G59" s="60">
        <v>21</v>
      </c>
      <c r="H59" s="1">
        <f t="shared" si="11"/>
        <v>564.10256410256409</v>
      </c>
      <c r="I59" s="87">
        <v>4540</v>
      </c>
      <c r="J59" s="1">
        <f t="shared" si="12"/>
        <v>403.19715808170514</v>
      </c>
      <c r="K59" s="315" t="s">
        <v>284</v>
      </c>
      <c r="L59" s="1">
        <f t="shared" si="9"/>
        <v>277.13625866050808</v>
      </c>
      <c r="M59" s="312">
        <f t="shared" si="10"/>
        <v>1244.4359808447773</v>
      </c>
      <c r="N59" s="355"/>
      <c r="O59" s="356" t="s">
        <v>279</v>
      </c>
      <c r="P59" s="276"/>
      <c r="Q59" s="277"/>
      <c r="R59" s="256"/>
      <c r="S59" s="256"/>
      <c r="T59" s="256"/>
      <c r="U59" s="217"/>
      <c r="V59" s="244"/>
      <c r="W59" s="35"/>
      <c r="X59" s="162"/>
      <c r="Y59" s="35"/>
      <c r="Z59" s="314"/>
      <c r="AA59" s="280"/>
      <c r="AB59" s="295"/>
      <c r="AC59" s="259"/>
    </row>
    <row r="60" spans="1:29" s="206" customFormat="1" ht="16.5" customHeight="1" x14ac:dyDescent="0.25">
      <c r="A60" s="212">
        <v>18</v>
      </c>
      <c r="B60" s="195" t="s">
        <v>17</v>
      </c>
      <c r="C60" s="296">
        <v>2008</v>
      </c>
      <c r="D60" s="304" t="s">
        <v>7</v>
      </c>
      <c r="E60" s="309" t="s">
        <v>42</v>
      </c>
      <c r="F60" s="738" t="s">
        <v>167</v>
      </c>
      <c r="G60" s="60">
        <v>21</v>
      </c>
      <c r="H60" s="1">
        <f t="shared" si="11"/>
        <v>564.10256410256409</v>
      </c>
      <c r="I60" s="87">
        <v>3640</v>
      </c>
      <c r="J60" s="1">
        <f t="shared" si="12"/>
        <v>323.2682060390764</v>
      </c>
      <c r="K60" s="315" t="s">
        <v>286</v>
      </c>
      <c r="L60" s="1">
        <f t="shared" si="9"/>
        <v>332.56351039260966</v>
      </c>
      <c r="M60" s="312">
        <f t="shared" si="10"/>
        <v>1219.9342805342501</v>
      </c>
      <c r="N60" s="355"/>
      <c r="O60" s="356" t="s">
        <v>279</v>
      </c>
      <c r="P60" s="276"/>
      <c r="Q60" s="277"/>
      <c r="R60" s="256"/>
      <c r="S60" s="359"/>
      <c r="T60" s="359"/>
      <c r="U60" s="360"/>
      <c r="V60" s="244"/>
      <c r="W60" s="35"/>
      <c r="X60" s="162"/>
      <c r="Y60" s="35"/>
      <c r="Z60" s="314"/>
      <c r="AA60" s="280"/>
      <c r="AB60" s="295"/>
      <c r="AC60" s="259"/>
    </row>
    <row r="61" spans="1:29" s="206" customFormat="1" ht="16.5" customHeight="1" x14ac:dyDescent="0.25">
      <c r="A61" s="740">
        <v>19</v>
      </c>
      <c r="B61" s="195" t="s">
        <v>10</v>
      </c>
      <c r="C61" s="296">
        <v>2010</v>
      </c>
      <c r="D61" s="296" t="s">
        <v>9</v>
      </c>
      <c r="E61" s="309" t="s">
        <v>42</v>
      </c>
      <c r="F61" s="361" t="s">
        <v>287</v>
      </c>
      <c r="G61" s="60">
        <v>17.5</v>
      </c>
      <c r="H61" s="1">
        <f t="shared" si="11"/>
        <v>504.27350427350427</v>
      </c>
      <c r="I61" s="87">
        <v>4650</v>
      </c>
      <c r="J61" s="1">
        <f t="shared" si="12"/>
        <v>412.96625222024869</v>
      </c>
      <c r="K61" s="315" t="s">
        <v>288</v>
      </c>
      <c r="L61" s="1">
        <f t="shared" si="9"/>
        <v>286.37413394919167</v>
      </c>
      <c r="M61" s="312">
        <f t="shared" si="10"/>
        <v>1203.6138904429447</v>
      </c>
      <c r="N61" s="355"/>
      <c r="O61" s="356" t="s">
        <v>279</v>
      </c>
      <c r="P61" s="276"/>
      <c r="Q61" s="277"/>
      <c r="R61" s="256"/>
      <c r="S61" s="256"/>
      <c r="T61" s="256"/>
      <c r="U61" s="362"/>
      <c r="V61" s="244"/>
      <c r="W61" s="35"/>
      <c r="X61" s="162"/>
      <c r="Y61" s="35"/>
      <c r="Z61" s="314"/>
      <c r="AA61" s="280"/>
      <c r="AB61" s="295"/>
      <c r="AC61" s="259"/>
    </row>
    <row r="62" spans="1:29" s="206" customFormat="1" ht="16.5" customHeight="1" x14ac:dyDescent="0.25">
      <c r="A62" s="212">
        <v>20</v>
      </c>
      <c r="B62" s="195" t="s">
        <v>15</v>
      </c>
      <c r="C62" s="296">
        <v>2009</v>
      </c>
      <c r="D62" s="296" t="s">
        <v>9</v>
      </c>
      <c r="E62" s="309" t="s">
        <v>42</v>
      </c>
      <c r="F62" s="738" t="s">
        <v>176</v>
      </c>
      <c r="G62" s="60">
        <v>19</v>
      </c>
      <c r="H62" s="1">
        <f t="shared" si="11"/>
        <v>529.91452991452991</v>
      </c>
      <c r="I62" s="87">
        <v>4170</v>
      </c>
      <c r="J62" s="1">
        <f t="shared" si="12"/>
        <v>370.33747779751332</v>
      </c>
      <c r="K62" s="315" t="s">
        <v>289</v>
      </c>
      <c r="L62" s="1">
        <f t="shared" si="9"/>
        <v>258.66050808314088</v>
      </c>
      <c r="M62" s="312">
        <f t="shared" si="10"/>
        <v>1158.9125157951842</v>
      </c>
      <c r="N62" s="355"/>
      <c r="O62" s="356" t="s">
        <v>279</v>
      </c>
      <c r="P62" s="276"/>
      <c r="Q62" s="277"/>
      <c r="R62" s="256"/>
      <c r="S62" s="256"/>
      <c r="T62" s="256"/>
      <c r="U62" s="360"/>
      <c r="V62" s="244"/>
      <c r="W62" s="35"/>
      <c r="X62" s="162"/>
      <c r="Y62" s="35"/>
      <c r="Z62" s="314"/>
      <c r="AA62" s="280"/>
      <c r="AB62" s="295"/>
      <c r="AC62" s="259"/>
    </row>
    <row r="63" spans="1:29" s="206" customFormat="1" ht="16.5" customHeight="1" x14ac:dyDescent="0.25">
      <c r="A63" s="740">
        <v>21</v>
      </c>
      <c r="B63" s="195" t="s">
        <v>19</v>
      </c>
      <c r="C63" s="296">
        <v>2011</v>
      </c>
      <c r="D63" s="304" t="s">
        <v>9</v>
      </c>
      <c r="E63" s="309" t="s">
        <v>42</v>
      </c>
      <c r="F63" s="365" t="s">
        <v>179</v>
      </c>
      <c r="G63" s="60">
        <v>11</v>
      </c>
      <c r="H63" s="1">
        <f>(G63+12)*1000/58.5</f>
        <v>393.16239316239319</v>
      </c>
      <c r="I63" s="60">
        <v>2950</v>
      </c>
      <c r="J63" s="1">
        <f t="shared" si="12"/>
        <v>261.98934280639429</v>
      </c>
      <c r="K63" s="315" t="s">
        <v>290</v>
      </c>
      <c r="L63" s="1">
        <f>(K63-17)*1000/43.3</f>
        <v>210.16166281755201</v>
      </c>
      <c r="M63" s="312">
        <f t="shared" si="10"/>
        <v>865.31339878633958</v>
      </c>
      <c r="N63" s="355"/>
      <c r="O63" s="356" t="s">
        <v>279</v>
      </c>
      <c r="P63" s="276"/>
      <c r="Q63" s="277"/>
      <c r="R63" s="256"/>
      <c r="S63" s="359"/>
      <c r="T63" s="359"/>
      <c r="U63" s="217"/>
      <c r="V63" s="244"/>
      <c r="W63" s="35"/>
      <c r="X63" s="244"/>
      <c r="Y63" s="35"/>
      <c r="Z63" s="314"/>
      <c r="AA63" s="280"/>
      <c r="AB63" s="295"/>
      <c r="AC63" s="259"/>
    </row>
    <row r="64" spans="1:29" s="206" customFormat="1" ht="16.5" customHeight="1" x14ac:dyDescent="0.25">
      <c r="A64" s="212">
        <v>22</v>
      </c>
      <c r="B64" s="218" t="s">
        <v>11</v>
      </c>
      <c r="C64" s="296">
        <v>2012</v>
      </c>
      <c r="D64" s="296" t="s">
        <v>12</v>
      </c>
      <c r="E64" s="309" t="s">
        <v>42</v>
      </c>
      <c r="F64" s="739" t="s">
        <v>310</v>
      </c>
      <c r="G64" s="60">
        <v>0</v>
      </c>
      <c r="H64" s="1">
        <f t="shared" si="11"/>
        <v>205.12820512820514</v>
      </c>
      <c r="I64" s="88">
        <v>4600</v>
      </c>
      <c r="J64" s="363">
        <f t="shared" si="12"/>
        <v>408.52575488454704</v>
      </c>
      <c r="K64" s="275" t="s">
        <v>292</v>
      </c>
      <c r="L64" s="87">
        <f>(K64-17)*1000/43.3</f>
        <v>170.90069284064663</v>
      </c>
      <c r="M64" s="87">
        <f>SUM(H64,J64,L64)</f>
        <v>784.55465285339869</v>
      </c>
      <c r="N64" s="355"/>
      <c r="O64" s="356" t="s">
        <v>279</v>
      </c>
      <c r="P64" s="364"/>
      <c r="Q64" s="365"/>
      <c r="R64" s="256"/>
      <c r="S64" s="256"/>
      <c r="T64" s="256"/>
      <c r="U64" s="366"/>
      <c r="V64" s="244"/>
      <c r="W64" s="35"/>
      <c r="X64" s="367"/>
      <c r="Y64" s="368"/>
      <c r="Z64" s="279"/>
      <c r="AA64" s="369"/>
      <c r="AB64" s="295"/>
      <c r="AC64" s="259"/>
    </row>
    <row r="65" spans="1:29" s="220" customFormat="1" ht="15.75" customHeight="1" x14ac:dyDescent="0.25">
      <c r="A65" s="882" t="s">
        <v>295</v>
      </c>
      <c r="B65" s="882"/>
      <c r="C65" s="882"/>
      <c r="D65" s="882"/>
      <c r="E65" s="882"/>
      <c r="F65" s="882"/>
      <c r="G65" s="882"/>
      <c r="H65" s="882"/>
      <c r="I65" s="882"/>
      <c r="J65" s="882"/>
      <c r="K65" s="882"/>
      <c r="L65" s="882"/>
      <c r="M65" s="277"/>
      <c r="N65" s="36"/>
      <c r="O65" s="34"/>
      <c r="P65" s="276"/>
      <c r="Q65" s="277"/>
      <c r="R65" s="256"/>
      <c r="S65" s="34"/>
      <c r="T65" s="34"/>
      <c r="U65" s="278"/>
      <c r="V65" s="244"/>
      <c r="W65" s="293"/>
      <c r="X65" s="244"/>
      <c r="Y65" s="35"/>
      <c r="Z65" s="314"/>
      <c r="AA65" s="259"/>
      <c r="AB65" s="277"/>
      <c r="AC65" s="259"/>
    </row>
    <row r="66" spans="1:29" s="220" customFormat="1" ht="15.75" customHeight="1" x14ac:dyDescent="0.25">
      <c r="A66" s="880" t="s">
        <v>296</v>
      </c>
      <c r="B66" s="880"/>
      <c r="C66" s="880"/>
      <c r="D66" s="880"/>
      <c r="E66" s="880"/>
      <c r="F66" s="880"/>
      <c r="G66" s="880"/>
      <c r="H66" s="880"/>
      <c r="I66" s="880"/>
      <c r="J66" s="880"/>
      <c r="K66" s="880"/>
      <c r="L66" s="880"/>
      <c r="M66" s="880"/>
      <c r="N66" s="36"/>
      <c r="O66" s="131"/>
      <c r="P66" s="276"/>
      <c r="Q66" s="277"/>
      <c r="R66" s="256"/>
      <c r="S66" s="321"/>
      <c r="T66" s="321"/>
      <c r="U66" s="278"/>
      <c r="V66" s="244"/>
      <c r="W66" s="322"/>
      <c r="X66" s="323"/>
      <c r="Y66" s="324"/>
      <c r="Z66" s="325"/>
      <c r="AA66" s="259"/>
      <c r="AB66" s="277"/>
      <c r="AC66" s="259"/>
    </row>
    <row r="67" spans="1:29" s="220" customFormat="1" ht="15.75" customHeight="1" x14ac:dyDescent="0.25">
      <c r="B67" s="242" t="s">
        <v>297</v>
      </c>
      <c r="C67" s="242"/>
      <c r="D67" s="330"/>
      <c r="E67" s="330"/>
      <c r="F67" s="330"/>
      <c r="G67" s="331"/>
      <c r="H67" s="330"/>
      <c r="I67" s="332"/>
      <c r="K67" s="770"/>
      <c r="L67" s="372" t="s">
        <v>423</v>
      </c>
      <c r="M67" s="408"/>
      <c r="N67" s="408"/>
      <c r="P67" s="276"/>
      <c r="Q67" s="277"/>
      <c r="R67" s="256"/>
      <c r="S67" s="33"/>
      <c r="T67" s="33"/>
      <c r="U67" s="278"/>
      <c r="V67" s="244"/>
      <c r="W67" s="293"/>
      <c r="X67" s="162"/>
      <c r="Y67" s="35"/>
      <c r="Z67" s="314"/>
      <c r="AA67" s="259"/>
      <c r="AB67" s="277"/>
      <c r="AC67" s="259"/>
    </row>
    <row r="68" spans="1:29" s="220" customFormat="1" ht="15.75" customHeight="1" x14ac:dyDescent="0.25">
      <c r="A68" s="329"/>
      <c r="B68" s="370" t="s">
        <v>279</v>
      </c>
      <c r="C68" s="371" t="s">
        <v>323</v>
      </c>
      <c r="D68" s="372"/>
      <c r="E68" s="372"/>
      <c r="N68" s="329"/>
      <c r="O68" s="34"/>
      <c r="P68" s="276"/>
      <c r="Q68" s="277"/>
      <c r="R68" s="256"/>
      <c r="S68" s="34"/>
      <c r="T68" s="34"/>
      <c r="U68" s="278"/>
      <c r="V68" s="328"/>
      <c r="W68" s="293"/>
      <c r="X68" s="244"/>
      <c r="Y68" s="35"/>
      <c r="Z68" s="314"/>
      <c r="AA68" s="259"/>
      <c r="AB68" s="277"/>
      <c r="AC68" s="259"/>
    </row>
    <row r="69" spans="1:29" s="220" customFormat="1" ht="15.75" customHeight="1" x14ac:dyDescent="0.25">
      <c r="A69" s="207" t="s">
        <v>419</v>
      </c>
      <c r="B69" s="243" t="s">
        <v>422</v>
      </c>
      <c r="C69" s="243"/>
      <c r="D69" s="733"/>
      <c r="E69" s="733"/>
      <c r="F69" s="733"/>
      <c r="G69" s="734"/>
      <c r="H69" s="733"/>
      <c r="I69" s="735"/>
      <c r="J69" s="733"/>
      <c r="K69" s="733"/>
      <c r="L69" s="733"/>
      <c r="M69" s="733"/>
      <c r="N69" s="733"/>
      <c r="O69" s="4"/>
      <c r="P69" s="373"/>
      <c r="Q69" s="259"/>
      <c r="R69" s="374"/>
      <c r="S69" s="375"/>
      <c r="T69" s="375"/>
      <c r="U69" s="376"/>
      <c r="V69" s="328"/>
      <c r="W69" s="38"/>
      <c r="X69" s="217"/>
      <c r="Y69" s="38"/>
      <c r="Z69" s="38"/>
      <c r="AA69" s="377"/>
      <c r="AB69" s="244"/>
      <c r="AC69" s="259"/>
    </row>
    <row r="70" spans="1:29" s="220" customFormat="1" ht="15.75" customHeight="1" x14ac:dyDescent="0.25">
      <c r="A70" s="207"/>
      <c r="B70" s="243"/>
      <c r="C70" s="243"/>
      <c r="D70" s="733"/>
      <c r="E70" s="733"/>
      <c r="F70" s="733"/>
      <c r="G70" s="734"/>
      <c r="H70" s="733"/>
      <c r="I70" s="735"/>
      <c r="J70" s="733"/>
      <c r="K70" s="733"/>
      <c r="L70" s="733"/>
      <c r="M70" s="733"/>
      <c r="N70" s="733"/>
      <c r="O70" s="4"/>
      <c r="P70" s="593"/>
      <c r="Q70" s="585"/>
      <c r="R70" s="594"/>
      <c r="S70" s="595"/>
      <c r="T70" s="595"/>
      <c r="U70" s="596"/>
      <c r="V70" s="597"/>
      <c r="W70" s="598"/>
      <c r="X70" s="599"/>
      <c r="Y70" s="598"/>
      <c r="Z70" s="598"/>
      <c r="AA70" s="377"/>
      <c r="AB70" s="244"/>
      <c r="AC70" s="585"/>
    </row>
    <row r="71" spans="1:29" ht="15.75" customHeight="1" x14ac:dyDescent="0.25">
      <c r="A71" s="816" t="s">
        <v>51</v>
      </c>
      <c r="B71" s="816"/>
      <c r="C71" s="816"/>
      <c r="D71" s="816"/>
      <c r="E71" s="816"/>
      <c r="F71" s="816"/>
      <c r="G71" s="816"/>
      <c r="H71" s="816"/>
      <c r="I71" s="816"/>
      <c r="J71" s="816"/>
      <c r="K71" s="816"/>
      <c r="L71" s="816"/>
      <c r="M71" s="816"/>
      <c r="N71" s="816"/>
      <c r="O71" s="816"/>
      <c r="P71" s="373"/>
      <c r="R71" s="374"/>
      <c r="S71" s="375"/>
      <c r="T71" s="375"/>
      <c r="X71" s="217"/>
      <c r="Y71" s="38"/>
      <c r="Z71" s="38"/>
      <c r="AA71" s="377"/>
      <c r="AB71" s="244"/>
    </row>
    <row r="72" spans="1:29" x14ac:dyDescent="0.25">
      <c r="A72" s="816" t="s">
        <v>376</v>
      </c>
      <c r="B72" s="816"/>
      <c r="C72" s="816"/>
      <c r="D72" s="816"/>
      <c r="E72" s="816"/>
      <c r="F72" s="816"/>
      <c r="G72" s="816"/>
      <c r="H72" s="816"/>
      <c r="I72" s="816"/>
      <c r="J72" s="816"/>
      <c r="K72" s="816"/>
      <c r="L72" s="816"/>
      <c r="M72" s="816"/>
      <c r="N72" s="816"/>
      <c r="O72" s="816"/>
      <c r="P72" s="373"/>
      <c r="R72" s="374"/>
      <c r="S72" s="375"/>
      <c r="T72" s="375"/>
      <c r="X72" s="217"/>
      <c r="Y72" s="38"/>
      <c r="Z72" s="38"/>
      <c r="AA72" s="377"/>
      <c r="AB72" s="244"/>
    </row>
    <row r="73" spans="1:29" x14ac:dyDescent="0.25">
      <c r="A73" s="816" t="s">
        <v>243</v>
      </c>
      <c r="B73" s="816"/>
      <c r="C73" s="816"/>
      <c r="D73" s="816"/>
      <c r="E73" s="816"/>
      <c r="F73" s="816"/>
      <c r="G73" s="816"/>
      <c r="H73" s="816"/>
      <c r="I73" s="816"/>
      <c r="J73" s="816"/>
      <c r="K73" s="816"/>
      <c r="L73" s="816"/>
      <c r="M73" s="816"/>
      <c r="N73" s="816"/>
      <c r="O73" s="816"/>
      <c r="P73" s="373"/>
      <c r="R73" s="374"/>
      <c r="S73" s="375"/>
      <c r="T73" s="375"/>
      <c r="X73" s="217"/>
      <c r="Y73" s="38"/>
      <c r="Z73" s="38"/>
      <c r="AA73" s="377"/>
      <c r="AB73" s="244"/>
    </row>
    <row r="74" spans="1:29" ht="15" customHeight="1" x14ac:dyDescent="0.25">
      <c r="A74" s="205"/>
      <c r="B74" s="378"/>
      <c r="C74" s="222"/>
      <c r="D74" s="223"/>
      <c r="E74" s="223"/>
      <c r="F74" s="187"/>
      <c r="G74" s="224"/>
      <c r="H74" s="222" t="s">
        <v>313</v>
      </c>
      <c r="I74" s="379"/>
      <c r="J74" s="222"/>
      <c r="K74" s="222"/>
      <c r="L74" s="222"/>
      <c r="M74" s="222"/>
      <c r="N74" s="225"/>
      <c r="O74" s="14"/>
      <c r="P74" s="373"/>
      <c r="R74" s="374"/>
      <c r="S74" s="375"/>
      <c r="T74" s="375"/>
      <c r="X74" s="217"/>
      <c r="Y74" s="38"/>
      <c r="Z74" s="38"/>
      <c r="AA74" s="377"/>
      <c r="AB74" s="244"/>
    </row>
    <row r="75" spans="1:29" ht="15" customHeight="1" x14ac:dyDescent="0.25">
      <c r="A75" s="855" t="s">
        <v>313</v>
      </c>
      <c r="B75" s="857"/>
      <c r="C75" s="849" t="s">
        <v>246</v>
      </c>
      <c r="D75" s="852" t="s">
        <v>247</v>
      </c>
      <c r="E75" s="852" t="s">
        <v>50</v>
      </c>
      <c r="F75" s="855" t="s">
        <v>248</v>
      </c>
      <c r="G75" s="856"/>
      <c r="H75" s="857"/>
      <c r="I75" s="858" t="s">
        <v>249</v>
      </c>
      <c r="J75" s="859"/>
      <c r="K75" s="858" t="s">
        <v>250</v>
      </c>
      <c r="L75" s="859"/>
      <c r="M75" s="869" t="s">
        <v>251</v>
      </c>
      <c r="N75" s="872" t="s">
        <v>252</v>
      </c>
      <c r="O75" s="875" t="s">
        <v>253</v>
      </c>
      <c r="P75" s="373"/>
      <c r="R75" s="374"/>
      <c r="S75" s="375"/>
      <c r="T75" s="375"/>
      <c r="X75" s="217"/>
      <c r="Y75" s="38"/>
      <c r="Z75" s="38"/>
      <c r="AA75" s="377"/>
      <c r="AB75" s="244"/>
    </row>
    <row r="76" spans="1:29" ht="15" customHeight="1" x14ac:dyDescent="0.25">
      <c r="A76" s="846" t="s">
        <v>55</v>
      </c>
      <c r="B76" s="849" t="s">
        <v>56</v>
      </c>
      <c r="C76" s="850"/>
      <c r="D76" s="853"/>
      <c r="E76" s="853"/>
      <c r="F76" s="860" t="s">
        <v>254</v>
      </c>
      <c r="G76" s="862" t="s">
        <v>255</v>
      </c>
      <c r="H76" s="210" t="s">
        <v>242</v>
      </c>
      <c r="I76" s="586" t="s">
        <v>350</v>
      </c>
      <c r="J76" s="210" t="s">
        <v>242</v>
      </c>
      <c r="K76" s="265" t="s">
        <v>348</v>
      </c>
      <c r="L76" s="210" t="s">
        <v>242</v>
      </c>
      <c r="M76" s="870"/>
      <c r="N76" s="873"/>
      <c r="O76" s="876"/>
      <c r="P76" s="373"/>
      <c r="R76" s="374"/>
      <c r="S76" s="375"/>
      <c r="T76" s="375"/>
      <c r="X76" s="217"/>
      <c r="Y76" s="38"/>
      <c r="Z76" s="38"/>
      <c r="AA76" s="377"/>
      <c r="AB76" s="244"/>
    </row>
    <row r="77" spans="1:29" ht="21" customHeight="1" x14ac:dyDescent="0.25">
      <c r="A77" s="848"/>
      <c r="B77" s="850"/>
      <c r="C77" s="850"/>
      <c r="D77" s="853"/>
      <c r="E77" s="853"/>
      <c r="F77" s="887"/>
      <c r="G77" s="879"/>
      <c r="H77" s="759" t="s">
        <v>351</v>
      </c>
      <c r="I77" s="760" t="s">
        <v>352</v>
      </c>
      <c r="J77" s="759" t="s">
        <v>351</v>
      </c>
      <c r="K77" s="761" t="s">
        <v>349</v>
      </c>
      <c r="L77" s="759" t="s">
        <v>351</v>
      </c>
      <c r="M77" s="870"/>
      <c r="N77" s="873"/>
      <c r="O77" s="876"/>
      <c r="P77" s="373"/>
      <c r="R77" s="374"/>
      <c r="S77" s="375"/>
      <c r="T77" s="375"/>
      <c r="X77" s="217"/>
      <c r="Y77" s="38"/>
      <c r="Z77" s="38"/>
      <c r="AA77" s="377"/>
      <c r="AB77" s="244"/>
    </row>
    <row r="78" spans="1:29" ht="15" customHeight="1" x14ac:dyDescent="0.25">
      <c r="A78" s="226">
        <v>1</v>
      </c>
      <c r="B78" s="25" t="s">
        <v>118</v>
      </c>
      <c r="C78" s="602" t="s">
        <v>119</v>
      </c>
      <c r="D78" s="602" t="s">
        <v>9</v>
      </c>
      <c r="E78" s="602" t="s">
        <v>47</v>
      </c>
      <c r="F78" s="757" t="s">
        <v>117</v>
      </c>
      <c r="G78" s="762">
        <v>44</v>
      </c>
      <c r="H78" s="381">
        <f>(G78)*1000/50</f>
        <v>880</v>
      </c>
      <c r="I78" s="688">
        <v>5410</v>
      </c>
      <c r="J78" s="381">
        <f>I78*1000/10440</f>
        <v>518.19923371647508</v>
      </c>
      <c r="K78" s="689">
        <v>41</v>
      </c>
      <c r="L78" s="381">
        <f>(K78-13)*1000/33</f>
        <v>848.4848484848485</v>
      </c>
      <c r="M78" s="766">
        <f>SUM(H78,J78,L78)</f>
        <v>2246.6840822013237</v>
      </c>
      <c r="N78" s="339">
        <v>1</v>
      </c>
      <c r="O78" s="637" t="s">
        <v>378</v>
      </c>
      <c r="P78"/>
      <c r="Q78" s="382"/>
      <c r="R78" s="382"/>
      <c r="S78" s="382"/>
      <c r="T78" s="382"/>
      <c r="X78" s="217"/>
      <c r="Y78" s="38"/>
      <c r="Z78" s="38"/>
      <c r="AA78" s="377"/>
      <c r="AB78" s="244"/>
    </row>
    <row r="79" spans="1:29" ht="15" customHeight="1" x14ac:dyDescent="0.25">
      <c r="A79" s="226">
        <v>2</v>
      </c>
      <c r="B79" s="25" t="s">
        <v>40</v>
      </c>
      <c r="C79" s="602" t="s">
        <v>140</v>
      </c>
      <c r="D79" s="64" t="s">
        <v>9</v>
      </c>
      <c r="E79" s="602" t="s">
        <v>48</v>
      </c>
      <c r="F79" s="757" t="s">
        <v>161</v>
      </c>
      <c r="G79" s="763">
        <v>37</v>
      </c>
      <c r="H79" s="381">
        <f>(G79)*1000/50</f>
        <v>740</v>
      </c>
      <c r="I79" s="688">
        <v>5730</v>
      </c>
      <c r="J79" s="381">
        <f>I79*1000/10440</f>
        <v>548.85057471264372</v>
      </c>
      <c r="K79" s="689">
        <v>38.1</v>
      </c>
      <c r="L79" s="381">
        <f>(K79-13)*1000/33</f>
        <v>760.60606060606062</v>
      </c>
      <c r="M79" s="766">
        <f>SUM(H79,J79,L79)</f>
        <v>2049.4566353187042</v>
      </c>
      <c r="N79" s="213">
        <v>2</v>
      </c>
      <c r="O79" s="637" t="s">
        <v>401</v>
      </c>
      <c r="P79"/>
      <c r="Q79" s="382"/>
      <c r="R79" s="382"/>
      <c r="S79" s="382"/>
      <c r="T79" s="382"/>
      <c r="X79" s="217"/>
      <c r="Y79" s="38"/>
      <c r="Z79" s="38"/>
      <c r="AA79" s="377"/>
      <c r="AB79" s="244"/>
    </row>
    <row r="80" spans="1:29" ht="15" customHeight="1" x14ac:dyDescent="0.25">
      <c r="A80" s="796">
        <v>3</v>
      </c>
      <c r="B80" s="25" t="s">
        <v>34</v>
      </c>
      <c r="C80" s="602" t="s">
        <v>119</v>
      </c>
      <c r="D80" s="602" t="s">
        <v>9</v>
      </c>
      <c r="E80" s="602" t="s">
        <v>46</v>
      </c>
      <c r="F80" s="357" t="s">
        <v>169</v>
      </c>
      <c r="G80" s="380">
        <v>32.5</v>
      </c>
      <c r="H80" s="381">
        <f>(G80)*1000/50</f>
        <v>650</v>
      </c>
      <c r="I80" s="87">
        <v>6080</v>
      </c>
      <c r="J80" s="381">
        <f>I80*1000/10440</f>
        <v>582.37547892720306</v>
      </c>
      <c r="K80" s="315">
        <v>38.4</v>
      </c>
      <c r="L80" s="381">
        <f>(K80-13)*1000/33</f>
        <v>769.69696969696975</v>
      </c>
      <c r="M80" s="302">
        <f>SUM(H80,J80,L80)</f>
        <v>2002.0724486241727</v>
      </c>
      <c r="N80" s="214">
        <v>3</v>
      </c>
      <c r="O80" s="815" t="s">
        <v>162</v>
      </c>
      <c r="P80"/>
      <c r="Q80" s="382"/>
      <c r="R80" s="382"/>
      <c r="S80" s="382"/>
      <c r="T80" s="382"/>
      <c r="U80" s="596"/>
      <c r="V80" s="597"/>
      <c r="W80" s="598"/>
      <c r="X80" s="599"/>
      <c r="Y80" s="598"/>
      <c r="Z80" s="598"/>
      <c r="AA80" s="377"/>
      <c r="AB80" s="244"/>
      <c r="AC80" s="585"/>
    </row>
    <row r="81" spans="1:29" ht="15" customHeight="1" x14ac:dyDescent="0.25">
      <c r="A81" s="226">
        <v>4</v>
      </c>
      <c r="B81" s="25" t="s">
        <v>315</v>
      </c>
      <c r="C81" s="602" t="s">
        <v>140</v>
      </c>
      <c r="D81" s="64" t="s">
        <v>9</v>
      </c>
      <c r="E81" s="602" t="s">
        <v>64</v>
      </c>
      <c r="F81" s="361" t="s">
        <v>421</v>
      </c>
      <c r="G81" s="60">
        <v>33.5</v>
      </c>
      <c r="H81" s="381">
        <f>(G81)*1000/50</f>
        <v>670</v>
      </c>
      <c r="I81" s="351">
        <v>3570</v>
      </c>
      <c r="J81" s="381">
        <f>I81*1000/10440</f>
        <v>341.95402298850576</v>
      </c>
      <c r="K81" s="352">
        <v>42.6</v>
      </c>
      <c r="L81" s="381">
        <f>(K81-13)*1000/33</f>
        <v>896.969696969697</v>
      </c>
      <c r="M81" s="766">
        <f>SUM(H81,J81,L81)</f>
        <v>1908.9237199582028</v>
      </c>
      <c r="N81" s="196">
        <v>4</v>
      </c>
      <c r="O81" s="637" t="s">
        <v>378</v>
      </c>
      <c r="P81"/>
      <c r="Q81" s="382"/>
      <c r="R81" s="382"/>
      <c r="S81" s="382"/>
      <c r="T81" s="382"/>
      <c r="U81" s="596"/>
      <c r="V81" s="597"/>
      <c r="W81" s="598"/>
      <c r="X81" s="599"/>
      <c r="Y81" s="598"/>
      <c r="Z81" s="598"/>
      <c r="AA81" s="377"/>
      <c r="AB81" s="244"/>
      <c r="AC81" s="585"/>
    </row>
    <row r="82" spans="1:29" ht="15" customHeight="1" x14ac:dyDescent="0.25">
      <c r="A82" s="226">
        <v>5</v>
      </c>
      <c r="B82" s="193" t="s">
        <v>311</v>
      </c>
      <c r="C82" s="282" t="s">
        <v>119</v>
      </c>
      <c r="D82" s="282" t="s">
        <v>9</v>
      </c>
      <c r="E82" s="282" t="s">
        <v>42</v>
      </c>
      <c r="F82" s="383" t="s">
        <v>314</v>
      </c>
      <c r="G82" s="284">
        <v>37.5</v>
      </c>
      <c r="H82" s="384">
        <f t="shared" ref="H82:H94" si="13">(G82)*1000/50</f>
        <v>750</v>
      </c>
      <c r="I82" s="286">
        <v>5140</v>
      </c>
      <c r="J82" s="384">
        <f t="shared" ref="J82:J94" si="14">I82*1000/10440</f>
        <v>492.33716475095787</v>
      </c>
      <c r="K82" s="385" t="s">
        <v>278</v>
      </c>
      <c r="L82" s="384">
        <f t="shared" ref="L82:L94" si="15">(K82-13)*1000/33</f>
        <v>733.33333333333348</v>
      </c>
      <c r="M82" s="292">
        <f>H82+J82+L84</f>
        <v>1842.337164750958</v>
      </c>
      <c r="N82" s="197">
        <v>5</v>
      </c>
      <c r="O82" s="229" t="s">
        <v>279</v>
      </c>
      <c r="P82"/>
      <c r="Q82" s="382"/>
      <c r="R82" s="382"/>
      <c r="S82" s="382"/>
      <c r="T82" s="382"/>
      <c r="U82" s="126"/>
      <c r="X82" s="217"/>
      <c r="Y82" s="38"/>
      <c r="Z82" s="38"/>
      <c r="AA82" s="377"/>
      <c r="AB82" s="244"/>
    </row>
    <row r="83" spans="1:29" ht="15" customHeight="1" x14ac:dyDescent="0.25">
      <c r="A83" s="226">
        <v>6</v>
      </c>
      <c r="B83" s="25" t="s">
        <v>159</v>
      </c>
      <c r="C83" s="602" t="s">
        <v>160</v>
      </c>
      <c r="D83" s="602" t="s">
        <v>9</v>
      </c>
      <c r="E83" s="602" t="s">
        <v>64</v>
      </c>
      <c r="F83" s="358" t="s">
        <v>161</v>
      </c>
      <c r="G83" s="380">
        <v>37</v>
      </c>
      <c r="H83" s="381">
        <f>(G83)*1000/50</f>
        <v>740</v>
      </c>
      <c r="I83" s="87">
        <v>2760</v>
      </c>
      <c r="J83" s="381">
        <f t="shared" si="14"/>
        <v>264.36781609195401</v>
      </c>
      <c r="K83" s="15">
        <v>37.9</v>
      </c>
      <c r="L83" s="381">
        <f>(K83-13)*1000/33</f>
        <v>754.5454545454545</v>
      </c>
      <c r="M83" s="302">
        <f>SUM(H83,J83,L83)</f>
        <v>1758.9132706374085</v>
      </c>
      <c r="N83" s="587">
        <v>6</v>
      </c>
      <c r="O83" s="386" t="s">
        <v>303</v>
      </c>
      <c r="P83"/>
      <c r="Q83" s="382"/>
      <c r="R83" s="382"/>
      <c r="S83" s="382"/>
      <c r="T83" s="382"/>
      <c r="U83" s="126"/>
      <c r="X83" s="217"/>
      <c r="Y83" s="38"/>
      <c r="Z83" s="38"/>
      <c r="AA83" s="377"/>
      <c r="AB83" s="244"/>
    </row>
    <row r="84" spans="1:29" s="206" customFormat="1" ht="15" customHeight="1" x14ac:dyDescent="0.25">
      <c r="A84" s="226">
        <v>7</v>
      </c>
      <c r="B84" s="193" t="s">
        <v>16</v>
      </c>
      <c r="C84" s="282">
        <v>2010</v>
      </c>
      <c r="D84" s="282" t="s">
        <v>9</v>
      </c>
      <c r="E84" s="282" t="s">
        <v>42</v>
      </c>
      <c r="F84" s="383" t="s">
        <v>143</v>
      </c>
      <c r="G84" s="284">
        <v>38</v>
      </c>
      <c r="H84" s="384">
        <f t="shared" si="13"/>
        <v>760</v>
      </c>
      <c r="I84" s="286">
        <v>4130</v>
      </c>
      <c r="J84" s="384">
        <f t="shared" si="14"/>
        <v>395.59386973180079</v>
      </c>
      <c r="K84" s="385" t="s">
        <v>280</v>
      </c>
      <c r="L84" s="384">
        <f t="shared" si="15"/>
        <v>599.99999999999989</v>
      </c>
      <c r="M84" s="292">
        <f>SUM(H84,J84,L84)</f>
        <v>1755.5938697318006</v>
      </c>
      <c r="N84" s="198">
        <v>7</v>
      </c>
      <c r="O84" s="764" t="s">
        <v>279</v>
      </c>
      <c r="P84"/>
      <c r="Q84" s="382"/>
      <c r="R84" s="382"/>
      <c r="S84" s="382"/>
      <c r="T84" s="382"/>
      <c r="U84" s="126"/>
      <c r="V84" s="328"/>
      <c r="W84" s="38"/>
      <c r="X84" s="217"/>
      <c r="Y84" s="38"/>
      <c r="Z84" s="38"/>
      <c r="AA84" s="377"/>
      <c r="AB84" s="244"/>
      <c r="AC84" s="259"/>
    </row>
    <row r="85" spans="1:29" s="206" customFormat="1" ht="15" customHeight="1" x14ac:dyDescent="0.25">
      <c r="A85" s="226">
        <v>8</v>
      </c>
      <c r="B85" s="25" t="s">
        <v>317</v>
      </c>
      <c r="C85" s="602" t="s">
        <v>140</v>
      </c>
      <c r="D85" s="64" t="s">
        <v>9</v>
      </c>
      <c r="E85" s="602" t="s">
        <v>43</v>
      </c>
      <c r="F85" s="756" t="s">
        <v>432</v>
      </c>
      <c r="G85" s="630">
        <v>34.5</v>
      </c>
      <c r="H85" s="381">
        <f>(G85)*1000/50</f>
        <v>690</v>
      </c>
      <c r="I85" s="688">
        <v>3790</v>
      </c>
      <c r="J85" s="381">
        <f>I85*1000/10440</f>
        <v>363.02681992337165</v>
      </c>
      <c r="K85" s="630">
        <v>35.6</v>
      </c>
      <c r="L85" s="381">
        <f>(K85-13)*1000/33</f>
        <v>684.84848484848487</v>
      </c>
      <c r="M85" s="766">
        <f>SUM(H85,J85,L85)</f>
        <v>1737.8753047718565</v>
      </c>
      <c r="N85" s="198">
        <v>8</v>
      </c>
      <c r="O85" s="637" t="s">
        <v>378</v>
      </c>
      <c r="P85"/>
      <c r="Q85" s="382"/>
      <c r="R85" s="382"/>
      <c r="S85" s="382"/>
      <c r="T85" s="382"/>
      <c r="U85" s="126"/>
      <c r="V85" s="328"/>
      <c r="W85" s="38"/>
      <c r="X85" s="217"/>
      <c r="Y85" s="38"/>
      <c r="Z85" s="38"/>
      <c r="AA85" s="377"/>
      <c r="AB85" s="244"/>
      <c r="AC85" s="259"/>
    </row>
    <row r="86" spans="1:29" s="206" customFormat="1" ht="15" customHeight="1" x14ac:dyDescent="0.25">
      <c r="A86" s="226">
        <v>9</v>
      </c>
      <c r="B86" s="193" t="s">
        <v>14</v>
      </c>
      <c r="C86" s="282">
        <v>2009</v>
      </c>
      <c r="D86" s="282" t="s">
        <v>9</v>
      </c>
      <c r="E86" s="282" t="s">
        <v>42</v>
      </c>
      <c r="F86" s="387" t="s">
        <v>109</v>
      </c>
      <c r="G86" s="284">
        <v>33</v>
      </c>
      <c r="H86" s="381">
        <f>(G86)*1000/50</f>
        <v>660</v>
      </c>
      <c r="I86" s="286">
        <v>4540</v>
      </c>
      <c r="J86" s="384">
        <f t="shared" si="14"/>
        <v>434.86590038314176</v>
      </c>
      <c r="K86" s="385" t="s">
        <v>284</v>
      </c>
      <c r="L86" s="384">
        <f>(K86-13)*1000/33</f>
        <v>484.84848484848487</v>
      </c>
      <c r="M86" s="292">
        <f>SUM(H86,J86,L86)</f>
        <v>1579.7143852316267</v>
      </c>
      <c r="N86" s="247">
        <v>9</v>
      </c>
      <c r="O86" s="764" t="s">
        <v>279</v>
      </c>
      <c r="P86"/>
      <c r="Q86" s="382"/>
      <c r="R86" s="382"/>
      <c r="S86" s="382"/>
      <c r="T86" s="382"/>
      <c r="U86" s="126"/>
      <c r="V86" s="328"/>
      <c r="W86" s="38"/>
      <c r="X86" s="217"/>
      <c r="Y86" s="38"/>
      <c r="Z86" s="38"/>
      <c r="AA86" s="377"/>
      <c r="AB86" s="244"/>
      <c r="AC86" s="259"/>
    </row>
    <row r="87" spans="1:29" s="206" customFormat="1" ht="15" customHeight="1" x14ac:dyDescent="0.25">
      <c r="A87" s="226">
        <v>10</v>
      </c>
      <c r="B87" s="193" t="s">
        <v>10</v>
      </c>
      <c r="C87" s="282">
        <v>2010</v>
      </c>
      <c r="D87" s="282" t="s">
        <v>9</v>
      </c>
      <c r="E87" s="282" t="s">
        <v>42</v>
      </c>
      <c r="F87" s="388" t="s">
        <v>287</v>
      </c>
      <c r="G87" s="284">
        <v>29.5</v>
      </c>
      <c r="H87" s="384">
        <f t="shared" si="13"/>
        <v>590</v>
      </c>
      <c r="I87" s="286">
        <v>4650</v>
      </c>
      <c r="J87" s="384">
        <f t="shared" si="14"/>
        <v>445.40229885057471</v>
      </c>
      <c r="K87" s="385" t="s">
        <v>288</v>
      </c>
      <c r="L87" s="384">
        <f t="shared" si="15"/>
        <v>496.969696969697</v>
      </c>
      <c r="M87" s="292">
        <f>H87+J87+L87</f>
        <v>1532.3719958202716</v>
      </c>
      <c r="N87" s="27">
        <v>10</v>
      </c>
      <c r="O87" s="764" t="s">
        <v>279</v>
      </c>
      <c r="P87"/>
      <c r="Q87" s="382"/>
      <c r="R87" s="382"/>
      <c r="S87" s="382"/>
      <c r="T87" s="382"/>
      <c r="U87" s="126"/>
      <c r="V87" s="328"/>
      <c r="W87" s="38"/>
      <c r="X87" s="217"/>
      <c r="Y87" s="38"/>
      <c r="Z87" s="38"/>
      <c r="AA87" s="377"/>
      <c r="AB87" s="244"/>
      <c r="AC87" s="259"/>
    </row>
    <row r="88" spans="1:29" s="206" customFormat="1" ht="15" customHeight="1" x14ac:dyDescent="0.25">
      <c r="A88" s="226">
        <v>11</v>
      </c>
      <c r="B88" s="193" t="s">
        <v>15</v>
      </c>
      <c r="C88" s="282">
        <v>2009</v>
      </c>
      <c r="D88" s="282" t="s">
        <v>9</v>
      </c>
      <c r="E88" s="282" t="s">
        <v>42</v>
      </c>
      <c r="F88" s="383" t="s">
        <v>176</v>
      </c>
      <c r="G88" s="284">
        <v>31</v>
      </c>
      <c r="H88" s="384">
        <f t="shared" si="13"/>
        <v>620</v>
      </c>
      <c r="I88" s="286">
        <v>4170</v>
      </c>
      <c r="J88" s="384">
        <f t="shared" si="14"/>
        <v>399.42528735632186</v>
      </c>
      <c r="K88" s="385" t="s">
        <v>289</v>
      </c>
      <c r="L88" s="384">
        <f t="shared" si="15"/>
        <v>460.60606060606062</v>
      </c>
      <c r="M88" s="292">
        <f>H88+J88+L88</f>
        <v>1480.0313479623824</v>
      </c>
      <c r="N88" s="27">
        <v>11</v>
      </c>
      <c r="O88" s="764" t="s">
        <v>279</v>
      </c>
      <c r="P88"/>
      <c r="Q88" s="382"/>
      <c r="R88" s="382"/>
      <c r="S88" s="382"/>
      <c r="T88" s="382"/>
      <c r="U88" s="126"/>
      <c r="V88" s="171"/>
      <c r="W88" s="171"/>
      <c r="X88" s="171"/>
      <c r="Y88" s="171"/>
      <c r="Z88" s="171"/>
      <c r="AA88" s="171"/>
      <c r="AB88" s="171"/>
      <c r="AC88" s="259"/>
    </row>
    <row r="89" spans="1:29" s="206" customFormat="1" ht="15" customHeight="1" thickBot="1" x14ac:dyDescent="0.3">
      <c r="A89" s="232">
        <v>12</v>
      </c>
      <c r="B89" s="233" t="s">
        <v>165</v>
      </c>
      <c r="C89" s="76" t="s">
        <v>119</v>
      </c>
      <c r="D89" s="76" t="s">
        <v>9</v>
      </c>
      <c r="E89" s="76" t="s">
        <v>45</v>
      </c>
      <c r="F89" s="768" t="s">
        <v>166</v>
      </c>
      <c r="G89" s="389">
        <v>33</v>
      </c>
      <c r="H89" s="390">
        <f t="shared" si="13"/>
        <v>660</v>
      </c>
      <c r="I89" s="307">
        <v>2660</v>
      </c>
      <c r="J89" s="390">
        <f t="shared" si="14"/>
        <v>254.78927203065135</v>
      </c>
      <c r="K89" s="391">
        <v>29.8</v>
      </c>
      <c r="L89" s="390">
        <f t="shared" si="15"/>
        <v>509.09090909090907</v>
      </c>
      <c r="M89" s="769">
        <f>SUM(H89,J89,L89)</f>
        <v>1423.8801811215603</v>
      </c>
      <c r="N89" s="234">
        <v>12</v>
      </c>
      <c r="O89" s="158" t="s">
        <v>139</v>
      </c>
      <c r="P89"/>
      <c r="Q89" s="382"/>
      <c r="R89" s="382"/>
      <c r="S89" s="382"/>
      <c r="T89" s="382"/>
      <c r="U89" s="126"/>
      <c r="V89" s="171"/>
      <c r="W89" s="171"/>
      <c r="X89" s="171"/>
      <c r="Y89" s="171"/>
      <c r="Z89" s="171"/>
      <c r="AA89" s="171"/>
      <c r="AB89" s="171"/>
      <c r="AC89" s="259"/>
    </row>
    <row r="90" spans="1:29" ht="15" customHeight="1" thickTop="1" x14ac:dyDescent="0.25">
      <c r="A90" s="236" t="s">
        <v>277</v>
      </c>
      <c r="B90" s="79" t="s">
        <v>156</v>
      </c>
      <c r="C90" s="121" t="s">
        <v>119</v>
      </c>
      <c r="D90" s="121" t="s">
        <v>9</v>
      </c>
      <c r="E90" s="121" t="s">
        <v>157</v>
      </c>
      <c r="F90" s="392" t="s">
        <v>161</v>
      </c>
      <c r="G90" s="393">
        <v>37</v>
      </c>
      <c r="H90" s="394">
        <f t="shared" si="13"/>
        <v>740</v>
      </c>
      <c r="I90" s="159">
        <v>4330</v>
      </c>
      <c r="J90" s="394">
        <f t="shared" si="14"/>
        <v>414.75095785440612</v>
      </c>
      <c r="K90" s="395">
        <v>18.8</v>
      </c>
      <c r="L90" s="394">
        <f t="shared" si="15"/>
        <v>175.75757575757578</v>
      </c>
      <c r="M90" s="312">
        <f>SUM(H90,J90,L90)</f>
        <v>1330.5085336119819</v>
      </c>
      <c r="N90" s="767">
        <v>13</v>
      </c>
      <c r="O90" s="396" t="s">
        <v>158</v>
      </c>
      <c r="P90"/>
      <c r="Q90" s="241"/>
      <c r="R90" s="256"/>
      <c r="S90" s="256"/>
      <c r="T90" s="256"/>
      <c r="U90" s="362"/>
      <c r="V90" s="244"/>
      <c r="W90" s="293"/>
      <c r="X90" s="162"/>
      <c r="Y90" s="293"/>
      <c r="Z90" s="314"/>
      <c r="AA90" s="397"/>
      <c r="AB90" s="295"/>
    </row>
    <row r="91" spans="1:29" ht="15" customHeight="1" x14ac:dyDescent="0.25">
      <c r="A91" s="237" t="s">
        <v>442</v>
      </c>
      <c r="B91" s="25" t="s">
        <v>19</v>
      </c>
      <c r="C91" s="282">
        <v>2011</v>
      </c>
      <c r="D91" s="289" t="s">
        <v>9</v>
      </c>
      <c r="E91" s="398" t="s">
        <v>42</v>
      </c>
      <c r="F91" s="357" t="s">
        <v>179</v>
      </c>
      <c r="G91" s="60">
        <v>23</v>
      </c>
      <c r="H91" s="381">
        <f t="shared" si="13"/>
        <v>460</v>
      </c>
      <c r="I91" s="60">
        <v>2950</v>
      </c>
      <c r="J91" s="381">
        <f t="shared" si="14"/>
        <v>282.56704980842915</v>
      </c>
      <c r="K91" s="315" t="s">
        <v>290</v>
      </c>
      <c r="L91" s="381">
        <f t="shared" si="15"/>
        <v>396.969696969697</v>
      </c>
      <c r="M91" s="302">
        <f>H91+J91+L91</f>
        <v>1139.5367467781261</v>
      </c>
      <c r="N91" s="238">
        <v>14</v>
      </c>
      <c r="O91" s="765" t="s">
        <v>279</v>
      </c>
      <c r="P91"/>
      <c r="R91" s="256"/>
      <c r="S91" s="256"/>
      <c r="T91" s="256"/>
      <c r="U91" s="362"/>
      <c r="V91" s="244"/>
      <c r="W91" s="293"/>
      <c r="X91" s="162"/>
      <c r="Y91" s="293"/>
      <c r="Z91" s="314"/>
      <c r="AA91" s="397"/>
      <c r="AB91" s="295"/>
    </row>
    <row r="92" spans="1:29" ht="15" customHeight="1" x14ac:dyDescent="0.25">
      <c r="A92" s="236" t="s">
        <v>281</v>
      </c>
      <c r="B92" s="25" t="s">
        <v>174</v>
      </c>
      <c r="C92" s="602" t="s">
        <v>119</v>
      </c>
      <c r="D92" s="602" t="s">
        <v>9</v>
      </c>
      <c r="E92" s="602" t="s">
        <v>137</v>
      </c>
      <c r="F92" s="357" t="s">
        <v>318</v>
      </c>
      <c r="G92" s="380">
        <v>29.5</v>
      </c>
      <c r="H92" s="381">
        <f t="shared" si="13"/>
        <v>590</v>
      </c>
      <c r="I92" s="87">
        <v>3050</v>
      </c>
      <c r="J92" s="381">
        <f t="shared" si="14"/>
        <v>292.14559386973178</v>
      </c>
      <c r="K92" s="15">
        <v>18.7</v>
      </c>
      <c r="L92" s="381">
        <f t="shared" si="15"/>
        <v>172.72727272727269</v>
      </c>
      <c r="M92" s="302">
        <f>SUM(H92,J92,L92)</f>
        <v>1054.8728665970045</v>
      </c>
      <c r="N92" s="767">
        <v>15</v>
      </c>
      <c r="O92" s="18" t="s">
        <v>139</v>
      </c>
      <c r="P92"/>
      <c r="R92" s="256"/>
      <c r="S92" s="256"/>
      <c r="T92" s="256"/>
      <c r="U92" s="360"/>
      <c r="V92" s="244"/>
      <c r="W92" s="293"/>
      <c r="X92" s="162"/>
      <c r="Y92" s="293"/>
      <c r="Z92" s="314"/>
      <c r="AA92" s="399"/>
      <c r="AB92" s="295"/>
    </row>
    <row r="93" spans="1:29" ht="15" customHeight="1" x14ac:dyDescent="0.25">
      <c r="A93" s="237" t="s">
        <v>283</v>
      </c>
      <c r="B93" s="25" t="s">
        <v>18</v>
      </c>
      <c r="C93" s="282">
        <v>2012</v>
      </c>
      <c r="D93" s="282" t="s">
        <v>12</v>
      </c>
      <c r="E93" s="398" t="s">
        <v>42</v>
      </c>
      <c r="F93" s="358" t="s">
        <v>179</v>
      </c>
      <c r="G93" s="60">
        <v>23</v>
      </c>
      <c r="H93" s="381">
        <f t="shared" si="13"/>
        <v>460</v>
      </c>
      <c r="I93" s="87">
        <v>2970</v>
      </c>
      <c r="J93" s="381">
        <f t="shared" si="14"/>
        <v>284.48275862068965</v>
      </c>
      <c r="K93" s="315" t="s">
        <v>293</v>
      </c>
      <c r="L93" s="381">
        <f t="shared" si="15"/>
        <v>281.81818181818181</v>
      </c>
      <c r="M93" s="302">
        <f>H93+J93+L93</f>
        <v>1026.3009404388715</v>
      </c>
      <c r="N93" s="238">
        <v>16</v>
      </c>
      <c r="O93" s="765" t="s">
        <v>279</v>
      </c>
      <c r="P93"/>
      <c r="R93" s="256"/>
      <c r="S93" s="256"/>
      <c r="T93" s="256"/>
      <c r="U93" s="217"/>
      <c r="V93" s="244"/>
      <c r="W93" s="293"/>
      <c r="X93" s="162"/>
      <c r="Y93" s="293"/>
      <c r="Z93" s="314"/>
      <c r="AA93" s="399"/>
      <c r="AB93" s="295"/>
    </row>
    <row r="94" spans="1:29" ht="15" customHeight="1" x14ac:dyDescent="0.25">
      <c r="A94" s="236" t="s">
        <v>285</v>
      </c>
      <c r="B94" s="25" t="s">
        <v>319</v>
      </c>
      <c r="C94" s="282" t="s">
        <v>193</v>
      </c>
      <c r="D94" s="282" t="s">
        <v>12</v>
      </c>
      <c r="E94" s="398" t="s">
        <v>42</v>
      </c>
      <c r="F94" s="400" t="s">
        <v>320</v>
      </c>
      <c r="G94" s="60">
        <v>12</v>
      </c>
      <c r="H94" s="381">
        <f t="shared" si="13"/>
        <v>240</v>
      </c>
      <c r="I94" s="87">
        <v>4600</v>
      </c>
      <c r="J94" s="381">
        <f t="shared" si="14"/>
        <v>440.61302681992339</v>
      </c>
      <c r="K94" s="15">
        <v>24.4</v>
      </c>
      <c r="L94" s="381">
        <f t="shared" si="15"/>
        <v>345.45454545454538</v>
      </c>
      <c r="M94" s="302">
        <f>SUM(H94,J94,L94)</f>
        <v>1026.0675722744686</v>
      </c>
      <c r="N94" s="767">
        <v>17</v>
      </c>
      <c r="O94" s="18" t="s">
        <v>162</v>
      </c>
      <c r="P94"/>
      <c r="R94" s="256"/>
      <c r="S94" s="256"/>
      <c r="T94" s="256"/>
      <c r="U94" s="278"/>
      <c r="V94" s="244"/>
      <c r="W94" s="293"/>
      <c r="X94" s="162"/>
      <c r="Y94" s="293"/>
      <c r="Z94" s="314"/>
      <c r="AA94" s="399"/>
      <c r="AB94" s="295"/>
    </row>
    <row r="95" spans="1:29" s="408" customFormat="1" ht="12.75" customHeight="1" x14ac:dyDescent="0.25">
      <c r="A95" s="371"/>
      <c r="B95" s="888" t="s">
        <v>321</v>
      </c>
      <c r="C95" s="888"/>
      <c r="D95" s="888"/>
      <c r="E95" s="888"/>
      <c r="F95" s="888"/>
      <c r="G95" s="888"/>
      <c r="H95" s="888"/>
      <c r="I95" s="888"/>
      <c r="J95" s="888"/>
      <c r="K95" s="888"/>
      <c r="L95" s="888"/>
      <c r="M95" s="888"/>
      <c r="N95" s="888"/>
      <c r="O95" s="888"/>
      <c r="P95"/>
      <c r="Q95" s="401"/>
      <c r="R95" s="402"/>
      <c r="S95" s="401"/>
      <c r="T95" s="401"/>
      <c r="U95" s="402"/>
      <c r="V95" s="403"/>
      <c r="W95" s="401"/>
      <c r="X95" s="404"/>
      <c r="Y95" s="401"/>
      <c r="Z95" s="401"/>
      <c r="AA95" s="405"/>
      <c r="AB95" s="406"/>
      <c r="AC95" s="407"/>
    </row>
    <row r="96" spans="1:29" s="408" customFormat="1" ht="12.75" customHeight="1" x14ac:dyDescent="0.25">
      <c r="A96" s="371"/>
      <c r="B96" s="372" t="s">
        <v>322</v>
      </c>
      <c r="C96" s="409"/>
      <c r="D96" s="409"/>
      <c r="E96" s="409"/>
      <c r="F96" s="409"/>
      <c r="G96" s="410"/>
      <c r="H96" s="409"/>
      <c r="I96" s="370" t="s">
        <v>279</v>
      </c>
      <c r="J96" s="371" t="s">
        <v>323</v>
      </c>
      <c r="K96" s="372"/>
      <c r="L96" s="372"/>
      <c r="M96" s="416"/>
      <c r="N96" s="411"/>
      <c r="O96" s="412"/>
      <c r="P96"/>
      <c r="Q96" s="401"/>
      <c r="R96" s="402"/>
      <c r="S96" s="401"/>
      <c r="T96" s="401"/>
      <c r="U96" s="402"/>
      <c r="V96" s="403"/>
      <c r="W96" s="401"/>
      <c r="X96" s="404"/>
      <c r="Y96" s="401"/>
      <c r="Z96" s="401"/>
      <c r="AA96" s="405"/>
      <c r="AB96" s="406"/>
      <c r="AC96" s="407"/>
    </row>
    <row r="97" spans="1:29" s="408" customFormat="1" ht="12.75" customHeight="1" x14ac:dyDescent="0.25">
      <c r="A97" s="413"/>
      <c r="B97" s="413" t="s">
        <v>353</v>
      </c>
      <c r="C97" s="414"/>
      <c r="D97" s="372"/>
      <c r="E97" s="372"/>
      <c r="F97" s="414"/>
      <c r="G97" s="415"/>
      <c r="H97" s="372"/>
      <c r="I97" s="770"/>
      <c r="J97" s="372" t="s">
        <v>423</v>
      </c>
      <c r="N97" s="417"/>
      <c r="O97" s="412"/>
      <c r="P97"/>
      <c r="Q97" s="401"/>
      <c r="R97" s="402"/>
      <c r="S97" s="401"/>
      <c r="T97" s="401"/>
      <c r="U97" s="402"/>
      <c r="V97" s="403"/>
      <c r="W97" s="401"/>
      <c r="X97" s="404"/>
      <c r="Y97" s="401"/>
      <c r="Z97" s="401"/>
      <c r="AA97" s="405"/>
      <c r="AB97" s="406"/>
      <c r="AC97" s="407"/>
    </row>
    <row r="98" spans="1:29" s="408" customFormat="1" ht="12.75" customHeight="1" x14ac:dyDescent="0.25">
      <c r="A98" s="187"/>
      <c r="B98" s="187" t="s">
        <v>298</v>
      </c>
      <c r="C98" s="418"/>
      <c r="D98" s="418"/>
      <c r="E98" s="418"/>
      <c r="F98" s="418"/>
      <c r="G98" s="418"/>
      <c r="H98" s="418"/>
      <c r="I98" s="419"/>
      <c r="J98" s="418"/>
      <c r="K98" s="418"/>
      <c r="L98" s="418"/>
      <c r="M98" s="418"/>
      <c r="N98" s="187"/>
      <c r="O98" s="187"/>
      <c r="P98"/>
      <c r="Q98" s="401"/>
      <c r="R98" s="402"/>
      <c r="S98" s="401"/>
      <c r="T98" s="401"/>
      <c r="U98" s="402"/>
      <c r="V98" s="403"/>
      <c r="W98" s="401"/>
      <c r="X98" s="404"/>
      <c r="Y98" s="401"/>
      <c r="Z98" s="401"/>
      <c r="AA98" s="405"/>
      <c r="AB98" s="406"/>
      <c r="AC98" s="407"/>
    </row>
    <row r="99" spans="1:29" ht="12" customHeight="1" x14ac:dyDescent="0.25">
      <c r="A99" s="420">
        <v>1</v>
      </c>
      <c r="B99" s="420" t="s">
        <v>118</v>
      </c>
      <c r="C99" s="420" t="s">
        <v>119</v>
      </c>
      <c r="D99" s="420" t="s">
        <v>9</v>
      </c>
      <c r="E99" s="420" t="s">
        <v>47</v>
      </c>
      <c r="F99" s="420" t="s">
        <v>129</v>
      </c>
      <c r="G99" s="420"/>
      <c r="H99" s="420"/>
      <c r="I99" s="421">
        <v>5290</v>
      </c>
      <c r="J99" s="420"/>
      <c r="K99" s="420">
        <v>37.200000000000003</v>
      </c>
      <c r="L99" s="420"/>
      <c r="M99" s="422">
        <v>2080.0300000000002</v>
      </c>
      <c r="N99" s="423">
        <v>1</v>
      </c>
      <c r="O99" s="420" t="s">
        <v>272</v>
      </c>
      <c r="P99"/>
      <c r="R99" s="424"/>
      <c r="U99" s="424"/>
      <c r="X99" s="425"/>
      <c r="Y99" s="38"/>
      <c r="Z99" s="38"/>
      <c r="AA99" s="426"/>
      <c r="AB99" s="244"/>
    </row>
    <row r="100" spans="1:29" s="438" customFormat="1" ht="12" customHeight="1" x14ac:dyDescent="0.25">
      <c r="A100" s="427">
        <v>2</v>
      </c>
      <c r="B100" s="427" t="s">
        <v>34</v>
      </c>
      <c r="C100" s="427" t="s">
        <v>119</v>
      </c>
      <c r="D100" s="427" t="s">
        <v>9</v>
      </c>
      <c r="E100" s="427" t="s">
        <v>46</v>
      </c>
      <c r="F100" s="427" t="s">
        <v>169</v>
      </c>
      <c r="G100" s="427"/>
      <c r="H100" s="427"/>
      <c r="I100" s="428">
        <v>6080</v>
      </c>
      <c r="J100" s="427"/>
      <c r="K100" s="427">
        <v>38.4</v>
      </c>
      <c r="L100" s="427"/>
      <c r="M100" s="429">
        <v>2002.08</v>
      </c>
      <c r="N100" s="430">
        <v>2</v>
      </c>
      <c r="O100" s="427" t="s">
        <v>162</v>
      </c>
      <c r="P100"/>
      <c r="Q100" s="431"/>
      <c r="R100" s="432"/>
      <c r="S100" s="431"/>
      <c r="T100" s="431"/>
      <c r="U100" s="432"/>
      <c r="V100" s="433"/>
      <c r="W100" s="431"/>
      <c r="X100" s="434"/>
      <c r="Y100" s="431"/>
      <c r="Z100" s="431"/>
      <c r="AA100" s="435"/>
      <c r="AB100" s="436"/>
      <c r="AC100" s="437"/>
    </row>
    <row r="101" spans="1:29" s="438" customFormat="1" ht="12" customHeight="1" x14ac:dyDescent="0.25">
      <c r="A101" s="439">
        <v>3</v>
      </c>
      <c r="B101" s="439" t="s">
        <v>311</v>
      </c>
      <c r="C101" s="439" t="s">
        <v>119</v>
      </c>
      <c r="D101" s="439" t="s">
        <v>9</v>
      </c>
      <c r="E101" s="439" t="s">
        <v>312</v>
      </c>
      <c r="F101" s="439" t="s">
        <v>166</v>
      </c>
      <c r="G101" s="439"/>
      <c r="H101" s="439"/>
      <c r="I101" s="440">
        <v>4860</v>
      </c>
      <c r="J101" s="439"/>
      <c r="K101" s="439">
        <v>36.299999999999997</v>
      </c>
      <c r="L101" s="439"/>
      <c r="M101" s="441">
        <v>1831.58</v>
      </c>
      <c r="N101" s="442">
        <v>3</v>
      </c>
      <c r="O101" s="439" t="s">
        <v>162</v>
      </c>
      <c r="P101"/>
      <c r="Q101" s="431"/>
      <c r="R101" s="432"/>
      <c r="S101" s="431"/>
      <c r="T101" s="431"/>
      <c r="U101" s="432"/>
      <c r="V101" s="433"/>
      <c r="W101" s="431"/>
      <c r="X101" s="434"/>
      <c r="Y101" s="431"/>
      <c r="Z101" s="431"/>
      <c r="AA101" s="435"/>
      <c r="AB101" s="436"/>
      <c r="AC101" s="437"/>
    </row>
    <row r="102" spans="1:29" s="438" customFormat="1" ht="12" customHeight="1" x14ac:dyDescent="0.25">
      <c r="A102" s="427">
        <v>4</v>
      </c>
      <c r="B102" s="427" t="s">
        <v>159</v>
      </c>
      <c r="C102" s="427" t="s">
        <v>160</v>
      </c>
      <c r="D102" s="427" t="s">
        <v>9</v>
      </c>
      <c r="E102" s="427" t="s">
        <v>64</v>
      </c>
      <c r="F102" s="427" t="s">
        <v>161</v>
      </c>
      <c r="G102" s="427"/>
      <c r="H102" s="427"/>
      <c r="I102" s="428">
        <v>2760</v>
      </c>
      <c r="J102" s="427"/>
      <c r="K102" s="427">
        <v>37.9</v>
      </c>
      <c r="L102" s="427"/>
      <c r="M102" s="429">
        <v>1758.92</v>
      </c>
      <c r="N102" s="443">
        <v>4</v>
      </c>
      <c r="O102" s="427" t="s">
        <v>303</v>
      </c>
      <c r="P102"/>
      <c r="Q102" s="431"/>
      <c r="R102" s="432"/>
      <c r="S102" s="431"/>
      <c r="T102" s="431"/>
      <c r="U102" s="432"/>
      <c r="V102" s="433"/>
      <c r="W102" s="431"/>
      <c r="X102" s="434"/>
      <c r="Y102" s="431"/>
      <c r="Z102" s="431"/>
      <c r="AA102" s="435"/>
      <c r="AB102" s="436"/>
      <c r="AC102" s="437"/>
    </row>
    <row r="103" spans="1:29" s="438" customFormat="1" ht="12" customHeight="1" x14ac:dyDescent="0.25">
      <c r="A103" s="420">
        <v>5</v>
      </c>
      <c r="B103" s="420" t="s">
        <v>40</v>
      </c>
      <c r="C103" s="420" t="s">
        <v>140</v>
      </c>
      <c r="D103" s="420" t="s">
        <v>9</v>
      </c>
      <c r="E103" s="420" t="s">
        <v>48</v>
      </c>
      <c r="F103" s="420" t="s">
        <v>166</v>
      </c>
      <c r="G103" s="420"/>
      <c r="H103" s="420"/>
      <c r="I103" s="421">
        <v>4780</v>
      </c>
      <c r="J103" s="420"/>
      <c r="K103" s="420">
        <v>33.700000000000003</v>
      </c>
      <c r="L103" s="420"/>
      <c r="M103" s="422">
        <v>1745.12</v>
      </c>
      <c r="N103" s="444">
        <v>5</v>
      </c>
      <c r="O103" s="420" t="s">
        <v>309</v>
      </c>
      <c r="P103"/>
      <c r="Q103" s="431"/>
      <c r="R103" s="432"/>
      <c r="S103" s="431"/>
      <c r="T103" s="431"/>
      <c r="U103" s="432"/>
      <c r="V103" s="433"/>
      <c r="W103" s="431"/>
      <c r="X103" s="434"/>
      <c r="Y103" s="431"/>
      <c r="Z103" s="431"/>
      <c r="AA103" s="435"/>
      <c r="AB103" s="436"/>
      <c r="AC103" s="437"/>
    </row>
    <row r="104" spans="1:29" s="438" customFormat="1" ht="12" customHeight="1" x14ac:dyDescent="0.25">
      <c r="A104" s="427">
        <v>6</v>
      </c>
      <c r="B104" s="427" t="s">
        <v>165</v>
      </c>
      <c r="C104" s="427" t="s">
        <v>119</v>
      </c>
      <c r="D104" s="427" t="s">
        <v>9</v>
      </c>
      <c r="E104" s="427" t="s">
        <v>45</v>
      </c>
      <c r="F104" s="427" t="s">
        <v>166</v>
      </c>
      <c r="G104" s="427"/>
      <c r="H104" s="427"/>
      <c r="I104" s="428">
        <v>2660</v>
      </c>
      <c r="J104" s="427"/>
      <c r="K104" s="427">
        <v>29.8</v>
      </c>
      <c r="L104" s="427"/>
      <c r="M104" s="429">
        <v>1423.88</v>
      </c>
      <c r="N104" s="445">
        <v>6</v>
      </c>
      <c r="O104" s="427" t="s">
        <v>139</v>
      </c>
      <c r="P104"/>
      <c r="Q104" s="431"/>
      <c r="R104" s="432"/>
      <c r="S104" s="431"/>
      <c r="T104" s="431"/>
      <c r="U104" s="432"/>
      <c r="V104" s="433"/>
      <c r="W104" s="431"/>
      <c r="X104" s="434"/>
      <c r="Y104" s="431"/>
      <c r="Z104" s="431"/>
      <c r="AA104" s="435"/>
      <c r="AB104" s="436"/>
      <c r="AC104" s="437"/>
    </row>
    <row r="105" spans="1:29" s="438" customFormat="1" ht="12" customHeight="1" x14ac:dyDescent="0.25">
      <c r="A105" s="420">
        <v>7</v>
      </c>
      <c r="B105" s="420" t="s">
        <v>315</v>
      </c>
      <c r="C105" s="420" t="s">
        <v>140</v>
      </c>
      <c r="D105" s="420" t="s">
        <v>9</v>
      </c>
      <c r="E105" s="420" t="s">
        <v>64</v>
      </c>
      <c r="F105" s="420" t="s">
        <v>316</v>
      </c>
      <c r="G105" s="420"/>
      <c r="H105" s="420"/>
      <c r="I105" s="421">
        <v>4090</v>
      </c>
      <c r="J105" s="420"/>
      <c r="K105" s="420">
        <v>37.799999999999997</v>
      </c>
      <c r="L105" s="420"/>
      <c r="M105" s="422">
        <v>1383.28</v>
      </c>
      <c r="N105" s="446">
        <v>7</v>
      </c>
      <c r="O105" s="420" t="s">
        <v>303</v>
      </c>
      <c r="P105"/>
      <c r="Q105" s="431"/>
      <c r="R105" s="432"/>
      <c r="S105" s="431"/>
      <c r="T105" s="431"/>
      <c r="U105" s="432"/>
      <c r="V105" s="433"/>
      <c r="W105" s="431"/>
      <c r="X105" s="434"/>
      <c r="Y105" s="431"/>
      <c r="Z105" s="431"/>
      <c r="AA105" s="435"/>
      <c r="AB105" s="436"/>
      <c r="AC105" s="437"/>
    </row>
    <row r="106" spans="1:29" s="438" customFormat="1" ht="12" customHeight="1" x14ac:dyDescent="0.25">
      <c r="A106" s="427">
        <v>8</v>
      </c>
      <c r="B106" s="427" t="s">
        <v>156</v>
      </c>
      <c r="C106" s="427" t="s">
        <v>119</v>
      </c>
      <c r="D106" s="427" t="s">
        <v>9</v>
      </c>
      <c r="E106" s="427" t="s">
        <v>157</v>
      </c>
      <c r="F106" s="427" t="s">
        <v>161</v>
      </c>
      <c r="G106" s="427"/>
      <c r="H106" s="427"/>
      <c r="I106" s="428">
        <v>4330</v>
      </c>
      <c r="J106" s="427"/>
      <c r="K106" s="427">
        <v>18.8</v>
      </c>
      <c r="L106" s="427"/>
      <c r="M106" s="429">
        <v>1330.51</v>
      </c>
      <c r="N106" s="445">
        <v>8</v>
      </c>
      <c r="O106" s="427" t="s">
        <v>158</v>
      </c>
      <c r="P106"/>
      <c r="Q106" s="431"/>
      <c r="R106" s="432"/>
      <c r="S106" s="431"/>
      <c r="T106" s="431"/>
      <c r="U106" s="432"/>
      <c r="V106" s="433"/>
      <c r="W106" s="431"/>
      <c r="X106" s="434"/>
      <c r="Y106" s="431"/>
      <c r="Z106" s="431"/>
      <c r="AA106" s="435"/>
      <c r="AB106" s="436"/>
      <c r="AC106" s="437"/>
    </row>
    <row r="107" spans="1:29" s="438" customFormat="1" ht="12" customHeight="1" x14ac:dyDescent="0.25">
      <c r="A107" s="420">
        <v>9</v>
      </c>
      <c r="B107" s="420" t="s">
        <v>317</v>
      </c>
      <c r="C107" s="420" t="s">
        <v>140</v>
      </c>
      <c r="D107" s="420" t="s">
        <v>9</v>
      </c>
      <c r="E107" s="420" t="s">
        <v>43</v>
      </c>
      <c r="F107" s="420" t="s">
        <v>316</v>
      </c>
      <c r="G107" s="420"/>
      <c r="H107" s="420"/>
      <c r="I107" s="421">
        <v>3490</v>
      </c>
      <c r="J107" s="420"/>
      <c r="K107" s="420">
        <v>30.9</v>
      </c>
      <c r="L107" s="420"/>
      <c r="M107" s="422">
        <v>1116.71</v>
      </c>
      <c r="N107" s="446">
        <v>9</v>
      </c>
      <c r="O107" s="420" t="s">
        <v>303</v>
      </c>
      <c r="P107"/>
      <c r="Q107" s="431"/>
      <c r="R107" s="432"/>
      <c r="S107" s="431"/>
      <c r="T107" s="431"/>
      <c r="U107" s="432"/>
      <c r="V107" s="433"/>
      <c r="W107" s="431"/>
      <c r="X107" s="434"/>
      <c r="Y107" s="431"/>
      <c r="Z107" s="431"/>
      <c r="AA107" s="435"/>
      <c r="AB107" s="436"/>
      <c r="AC107" s="437"/>
    </row>
    <row r="108" spans="1:29" s="438" customFormat="1" ht="12" customHeight="1" x14ac:dyDescent="0.15">
      <c r="A108" s="427">
        <v>10</v>
      </c>
      <c r="B108" s="427" t="s">
        <v>174</v>
      </c>
      <c r="C108" s="427" t="s">
        <v>119</v>
      </c>
      <c r="D108" s="427" t="s">
        <v>9</v>
      </c>
      <c r="E108" s="427" t="s">
        <v>137</v>
      </c>
      <c r="F108" s="427" t="s">
        <v>318</v>
      </c>
      <c r="G108" s="427"/>
      <c r="H108" s="427"/>
      <c r="I108" s="428">
        <v>3050</v>
      </c>
      <c r="J108" s="427"/>
      <c r="K108" s="427">
        <v>18.7</v>
      </c>
      <c r="L108" s="427"/>
      <c r="M108" s="429">
        <v>1044.8800000000001</v>
      </c>
      <c r="N108" s="445">
        <v>10</v>
      </c>
      <c r="O108" s="427" t="s">
        <v>139</v>
      </c>
      <c r="P108" s="431"/>
      <c r="Q108" s="431"/>
      <c r="R108" s="432"/>
      <c r="S108" s="431"/>
      <c r="T108" s="431"/>
      <c r="U108" s="432"/>
      <c r="V108" s="433"/>
      <c r="W108" s="431"/>
      <c r="X108" s="434"/>
      <c r="Y108" s="431"/>
      <c r="Z108" s="431"/>
      <c r="AA108" s="435"/>
      <c r="AB108" s="436"/>
      <c r="AC108" s="437"/>
    </row>
    <row r="109" spans="1:29" s="438" customFormat="1" ht="12" customHeight="1" x14ac:dyDescent="0.15">
      <c r="A109" s="420">
        <v>11</v>
      </c>
      <c r="B109" s="420" t="s">
        <v>319</v>
      </c>
      <c r="C109" s="420" t="s">
        <v>193</v>
      </c>
      <c r="D109" s="420" t="s">
        <v>12</v>
      </c>
      <c r="E109" s="420" t="s">
        <v>312</v>
      </c>
      <c r="F109" s="420" t="s">
        <v>316</v>
      </c>
      <c r="G109" s="420"/>
      <c r="H109" s="420"/>
      <c r="I109" s="421">
        <v>4600</v>
      </c>
      <c r="J109" s="420"/>
      <c r="K109" s="420">
        <v>24.4</v>
      </c>
      <c r="L109" s="420"/>
      <c r="M109" s="422">
        <v>1026.06</v>
      </c>
      <c r="N109" s="447">
        <v>11</v>
      </c>
      <c r="O109" s="420" t="s">
        <v>162</v>
      </c>
      <c r="P109" s="431"/>
      <c r="Q109" s="431"/>
      <c r="R109" s="432"/>
      <c r="S109" s="431"/>
      <c r="T109" s="431"/>
      <c r="U109" s="432"/>
      <c r="V109" s="433"/>
      <c r="W109" s="431"/>
      <c r="X109" s="434"/>
      <c r="Y109" s="431"/>
      <c r="Z109" s="431"/>
      <c r="AA109" s="435"/>
      <c r="AB109" s="436"/>
      <c r="AC109" s="437"/>
    </row>
    <row r="110" spans="1:29" s="438" customFormat="1" ht="11.25" customHeight="1" x14ac:dyDescent="0.2">
      <c r="A110" s="221"/>
      <c r="B110" s="221"/>
      <c r="C110" s="221"/>
      <c r="D110" s="221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431"/>
      <c r="Q110" s="431"/>
      <c r="R110" s="432"/>
      <c r="S110" s="431"/>
      <c r="T110" s="431"/>
      <c r="U110" s="432"/>
      <c r="V110" s="433"/>
      <c r="W110" s="431"/>
      <c r="X110" s="434"/>
      <c r="Y110" s="431"/>
      <c r="Z110" s="431"/>
      <c r="AA110" s="435"/>
      <c r="AB110" s="436"/>
      <c r="AC110" s="437"/>
    </row>
    <row r="111" spans="1:29" s="438" customFormat="1" ht="11.25" customHeight="1" x14ac:dyDescent="0.2">
      <c r="A111" s="221"/>
      <c r="B111" s="221"/>
      <c r="C111" s="221"/>
      <c r="D111" s="221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431"/>
      <c r="Q111" s="431"/>
      <c r="R111" s="432"/>
      <c r="S111" s="431"/>
      <c r="T111" s="431"/>
      <c r="U111" s="432"/>
      <c r="V111" s="433"/>
      <c r="W111" s="431"/>
      <c r="X111" s="434"/>
      <c r="Y111" s="431"/>
      <c r="Z111" s="431"/>
      <c r="AA111" s="435"/>
      <c r="AB111" s="436"/>
      <c r="AC111" s="437"/>
    </row>
    <row r="112" spans="1:29" x14ac:dyDescent="0.25">
      <c r="A112" s="816" t="s">
        <v>51</v>
      </c>
      <c r="B112" s="816"/>
      <c r="C112" s="816"/>
      <c r="D112" s="816"/>
      <c r="E112" s="816"/>
      <c r="F112" s="816"/>
      <c r="G112" s="816"/>
      <c r="H112" s="816"/>
      <c r="I112" s="816"/>
      <c r="J112" s="816"/>
      <c r="K112" s="816"/>
      <c r="L112" s="816"/>
      <c r="M112" s="816"/>
      <c r="N112" s="816"/>
      <c r="O112" s="816"/>
      <c r="R112" s="424"/>
      <c r="U112" s="424"/>
      <c r="X112" s="425"/>
      <c r="Y112" s="38"/>
      <c r="Z112" s="38"/>
      <c r="AA112" s="426"/>
      <c r="AB112" s="244"/>
    </row>
    <row r="113" spans="1:29" x14ac:dyDescent="0.2">
      <c r="A113" s="816" t="s">
        <v>376</v>
      </c>
      <c r="B113" s="816"/>
      <c r="C113" s="816"/>
      <c r="D113" s="816"/>
      <c r="E113" s="816"/>
      <c r="F113" s="816"/>
      <c r="G113" s="816"/>
      <c r="H113" s="816"/>
      <c r="I113" s="816"/>
      <c r="J113" s="816"/>
      <c r="K113" s="816"/>
      <c r="L113" s="816"/>
      <c r="M113" s="816"/>
      <c r="N113" s="816"/>
      <c r="O113" s="816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</row>
    <row r="114" spans="1:29" x14ac:dyDescent="0.2">
      <c r="A114" s="816" t="s">
        <v>243</v>
      </c>
      <c r="B114" s="816"/>
      <c r="C114" s="816"/>
      <c r="D114" s="816"/>
      <c r="E114" s="816"/>
      <c r="F114" s="816"/>
      <c r="G114" s="816"/>
      <c r="H114" s="816"/>
      <c r="I114" s="816"/>
      <c r="J114" s="816"/>
      <c r="K114" s="816"/>
      <c r="L114" s="816"/>
      <c r="M114" s="816"/>
      <c r="N114" s="816"/>
      <c r="O114" s="816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</row>
    <row r="115" spans="1:29" x14ac:dyDescent="0.25">
      <c r="A115" s="221"/>
      <c r="B115" s="248"/>
      <c r="C115" s="188"/>
      <c r="D115" s="188"/>
      <c r="E115" s="188"/>
      <c r="F115" s="758"/>
      <c r="G115" s="188"/>
      <c r="H115" s="188" t="s">
        <v>324</v>
      </c>
      <c r="I115" s="379"/>
      <c r="J115" s="188"/>
      <c r="K115" s="188"/>
      <c r="L115" s="188"/>
      <c r="M115" s="188"/>
      <c r="N115" s="40"/>
      <c r="O115" s="14"/>
      <c r="P115" s="259"/>
      <c r="Q115" s="449"/>
      <c r="R115" s="449"/>
      <c r="S115" s="449"/>
      <c r="T115" s="449"/>
      <c r="U115" s="208"/>
      <c r="V115" s="449"/>
      <c r="W115" s="449"/>
      <c r="X115" s="449"/>
      <c r="Y115" s="449"/>
      <c r="Z115" s="449"/>
      <c r="AA115" s="449"/>
      <c r="AB115" s="449"/>
    </row>
    <row r="116" spans="1:29" ht="25.5" customHeight="1" x14ac:dyDescent="0.25">
      <c r="A116" s="889" t="s">
        <v>55</v>
      </c>
      <c r="B116" s="890" t="s">
        <v>56</v>
      </c>
      <c r="C116" s="890" t="s">
        <v>246</v>
      </c>
      <c r="D116" s="891" t="s">
        <v>247</v>
      </c>
      <c r="E116" s="891" t="s">
        <v>50</v>
      </c>
      <c r="F116" s="892" t="s">
        <v>248</v>
      </c>
      <c r="G116" s="892"/>
      <c r="H116" s="892"/>
      <c r="I116" s="893" t="s">
        <v>249</v>
      </c>
      <c r="J116" s="893"/>
      <c r="K116" s="893" t="s">
        <v>250</v>
      </c>
      <c r="L116" s="893"/>
      <c r="M116" s="894" t="s">
        <v>251</v>
      </c>
      <c r="N116" s="895" t="s">
        <v>252</v>
      </c>
      <c r="O116" s="896" t="s">
        <v>253</v>
      </c>
      <c r="P116" s="878"/>
      <c r="Q116" s="879"/>
      <c r="R116" s="864"/>
      <c r="S116" s="866"/>
      <c r="T116" s="866"/>
      <c r="U116" s="867"/>
      <c r="V116" s="867"/>
      <c r="W116" s="867"/>
      <c r="X116" s="868"/>
      <c r="Y116" s="868"/>
      <c r="Z116" s="868"/>
      <c r="AA116" s="868"/>
      <c r="AB116" s="844"/>
    </row>
    <row r="117" spans="1:29" ht="38.25" customHeight="1" x14ac:dyDescent="0.2">
      <c r="A117" s="889"/>
      <c r="B117" s="890"/>
      <c r="C117" s="890"/>
      <c r="D117" s="891"/>
      <c r="E117" s="891"/>
      <c r="F117" s="299" t="s">
        <v>254</v>
      </c>
      <c r="G117" s="299" t="s">
        <v>255</v>
      </c>
      <c r="H117" s="450" t="s">
        <v>258</v>
      </c>
      <c r="I117" s="299" t="s">
        <v>256</v>
      </c>
      <c r="J117" s="450" t="s">
        <v>259</v>
      </c>
      <c r="K117" s="451" t="s">
        <v>257</v>
      </c>
      <c r="L117" s="450" t="s">
        <v>259</v>
      </c>
      <c r="M117" s="894"/>
      <c r="N117" s="895"/>
      <c r="O117" s="896"/>
      <c r="P117" s="878"/>
      <c r="Q117" s="879"/>
      <c r="R117" s="864"/>
      <c r="S117" s="866"/>
      <c r="T117" s="866"/>
      <c r="U117" s="343"/>
      <c r="V117" s="343"/>
      <c r="W117" s="344"/>
      <c r="X117" s="343"/>
      <c r="Y117" s="344"/>
      <c r="Z117" s="345"/>
      <c r="AA117" s="271"/>
      <c r="AB117" s="844"/>
    </row>
    <row r="118" spans="1:29" ht="13.5" customHeight="1" x14ac:dyDescent="0.25">
      <c r="A118" s="194" t="s">
        <v>260</v>
      </c>
      <c r="B118" s="193" t="s">
        <v>11</v>
      </c>
      <c r="C118" s="282">
        <v>2012</v>
      </c>
      <c r="D118" s="282" t="s">
        <v>12</v>
      </c>
      <c r="E118" s="282" t="s">
        <v>42</v>
      </c>
      <c r="F118" s="282" t="s">
        <v>183</v>
      </c>
      <c r="G118" s="284">
        <v>50</v>
      </c>
      <c r="H118" s="384">
        <f t="shared" ref="H118:H126" si="16">(G118)*1000/56</f>
        <v>892.85714285714289</v>
      </c>
      <c r="I118" s="286">
        <v>4600</v>
      </c>
      <c r="J118" s="452">
        <f t="shared" ref="J118:J127" si="17">I118*1000/5300</f>
        <v>867.92452830188677</v>
      </c>
      <c r="K118" s="385" t="s">
        <v>292</v>
      </c>
      <c r="L118" s="384">
        <f t="shared" ref="L118:L128" si="18">(K118-7)*1000/20</f>
        <v>870</v>
      </c>
      <c r="M118" s="292">
        <f t="shared" ref="M118:M128" si="19">H118+J118+L118</f>
        <v>2630.7816711590294</v>
      </c>
      <c r="N118" s="249">
        <v>1</v>
      </c>
      <c r="O118" s="453" t="s">
        <v>162</v>
      </c>
      <c r="P118" s="340"/>
      <c r="Q118" s="341"/>
      <c r="R118" s="303"/>
      <c r="S118" s="342"/>
      <c r="T118" s="342"/>
      <c r="U118" s="343"/>
      <c r="V118" s="343"/>
      <c r="W118" s="344"/>
      <c r="X118" s="343"/>
      <c r="Y118" s="344"/>
      <c r="Z118" s="345"/>
      <c r="AA118" s="271"/>
      <c r="AB118" s="346"/>
    </row>
    <row r="119" spans="1:29" ht="13.5" customHeight="1" x14ac:dyDescent="0.25">
      <c r="A119" s="578">
        <v>2</v>
      </c>
      <c r="B119" s="193" t="s">
        <v>18</v>
      </c>
      <c r="C119" s="282">
        <v>2012</v>
      </c>
      <c r="D119" s="282" t="s">
        <v>12</v>
      </c>
      <c r="E119" s="282" t="s">
        <v>42</v>
      </c>
      <c r="F119" s="282" t="s">
        <v>325</v>
      </c>
      <c r="G119" s="284">
        <v>43</v>
      </c>
      <c r="H119" s="384">
        <f t="shared" si="16"/>
        <v>767.85714285714289</v>
      </c>
      <c r="I119" s="286">
        <v>2970</v>
      </c>
      <c r="J119" s="452">
        <f t="shared" si="17"/>
        <v>560.37735849056605</v>
      </c>
      <c r="K119" s="385" t="s">
        <v>293</v>
      </c>
      <c r="L119" s="384">
        <f t="shared" si="18"/>
        <v>765</v>
      </c>
      <c r="M119" s="292">
        <f t="shared" si="19"/>
        <v>2093.2345013477088</v>
      </c>
      <c r="N119" s="250">
        <v>2</v>
      </c>
      <c r="O119" s="454" t="s">
        <v>279</v>
      </c>
      <c r="Q119" s="37"/>
      <c r="R119" s="455"/>
      <c r="S119" s="455"/>
      <c r="T119" s="455"/>
      <c r="U119" s="37"/>
      <c r="V119" s="259"/>
      <c r="W119" s="259"/>
      <c r="X119" s="259"/>
      <c r="Y119" s="456"/>
      <c r="Z119" s="37"/>
      <c r="AA119" s="271"/>
      <c r="AB119" s="346"/>
    </row>
    <row r="120" spans="1:29" ht="13.5" customHeight="1" x14ac:dyDescent="0.25">
      <c r="A120" s="578">
        <v>3</v>
      </c>
      <c r="B120" s="195" t="s">
        <v>326</v>
      </c>
      <c r="C120" s="195" t="s">
        <v>193</v>
      </c>
      <c r="D120" s="296" t="s">
        <v>12</v>
      </c>
      <c r="E120" s="195" t="s">
        <v>43</v>
      </c>
      <c r="F120" s="358" t="s">
        <v>327</v>
      </c>
      <c r="G120" s="581">
        <v>39.5</v>
      </c>
      <c r="H120" s="381">
        <f t="shared" si="16"/>
        <v>705.35714285714289</v>
      </c>
      <c r="I120" s="87">
        <v>1560</v>
      </c>
      <c r="J120" s="363">
        <f t="shared" si="17"/>
        <v>294.33962264150944</v>
      </c>
      <c r="K120" s="315">
        <v>27.7</v>
      </c>
      <c r="L120" s="381">
        <f t="shared" si="18"/>
        <v>1035</v>
      </c>
      <c r="M120" s="302">
        <f t="shared" si="19"/>
        <v>2034.6967654986524</v>
      </c>
      <c r="N120" s="251">
        <v>3</v>
      </c>
      <c r="O120" s="245" t="s">
        <v>191</v>
      </c>
      <c r="Q120" s="37"/>
      <c r="R120" s="455"/>
      <c r="S120" s="455"/>
      <c r="T120" s="455"/>
      <c r="U120" s="457"/>
      <c r="V120" s="259"/>
      <c r="W120" s="259"/>
      <c r="X120" s="259"/>
      <c r="Y120" s="456"/>
      <c r="Z120" s="37"/>
      <c r="AA120" s="271"/>
      <c r="AB120" s="346"/>
    </row>
    <row r="121" spans="1:29" ht="13.5" customHeight="1" x14ac:dyDescent="0.25">
      <c r="A121" s="578">
        <v>4</v>
      </c>
      <c r="B121" s="195" t="s">
        <v>235</v>
      </c>
      <c r="C121" s="195" t="s">
        <v>190</v>
      </c>
      <c r="D121" s="304" t="s">
        <v>12</v>
      </c>
      <c r="E121" s="195" t="s">
        <v>45</v>
      </c>
      <c r="F121" s="358" t="s">
        <v>208</v>
      </c>
      <c r="G121" s="581">
        <v>33</v>
      </c>
      <c r="H121" s="381">
        <f t="shared" si="16"/>
        <v>589.28571428571433</v>
      </c>
      <c r="I121" s="87">
        <v>2840</v>
      </c>
      <c r="J121" s="363">
        <f t="shared" si="17"/>
        <v>535.84905660377353</v>
      </c>
      <c r="K121" s="315">
        <v>24.1</v>
      </c>
      <c r="L121" s="381">
        <f t="shared" si="18"/>
        <v>855</v>
      </c>
      <c r="M121" s="302">
        <f t="shared" si="19"/>
        <v>1980.1347708894878</v>
      </c>
      <c r="N121" s="230">
        <v>4</v>
      </c>
      <c r="O121" s="246" t="s">
        <v>191</v>
      </c>
      <c r="Q121" s="37"/>
      <c r="R121" s="455"/>
      <c r="S121" s="455"/>
      <c r="T121" s="455"/>
      <c r="U121" s="457"/>
      <c r="V121" s="259"/>
      <c r="W121" s="259"/>
      <c r="X121" s="259"/>
      <c r="Y121" s="456"/>
      <c r="Z121" s="37"/>
      <c r="AA121" s="271"/>
      <c r="AB121" s="346"/>
    </row>
    <row r="122" spans="1:29" ht="13.5" customHeight="1" x14ac:dyDescent="0.25">
      <c r="A122" s="578">
        <v>5</v>
      </c>
      <c r="B122" s="195" t="s">
        <v>189</v>
      </c>
      <c r="C122" s="195" t="s">
        <v>190</v>
      </c>
      <c r="D122" s="304" t="s">
        <v>12</v>
      </c>
      <c r="E122" s="195" t="s">
        <v>45</v>
      </c>
      <c r="F122" s="358" t="s">
        <v>328</v>
      </c>
      <c r="G122" s="581">
        <v>44</v>
      </c>
      <c r="H122" s="381">
        <f t="shared" si="16"/>
        <v>785.71428571428567</v>
      </c>
      <c r="I122" s="87">
        <v>1890</v>
      </c>
      <c r="J122" s="363">
        <f t="shared" si="17"/>
        <v>356.60377358490564</v>
      </c>
      <c r="K122" s="315">
        <v>21.9</v>
      </c>
      <c r="L122" s="381">
        <f t="shared" si="18"/>
        <v>744.99999999999989</v>
      </c>
      <c r="M122" s="302">
        <f t="shared" si="19"/>
        <v>1887.3180592991912</v>
      </c>
      <c r="N122" s="252">
        <v>5</v>
      </c>
      <c r="O122" s="260" t="s">
        <v>139</v>
      </c>
      <c r="Q122" s="37"/>
      <c r="R122" s="455"/>
      <c r="S122" s="455"/>
      <c r="T122" s="455"/>
      <c r="U122" s="457"/>
      <c r="V122" s="259"/>
      <c r="W122" s="259"/>
      <c r="X122" s="259"/>
      <c r="Y122" s="456"/>
      <c r="Z122" s="37"/>
      <c r="AA122" s="271"/>
      <c r="AB122" s="346"/>
    </row>
    <row r="123" spans="1:29" ht="13.5" customHeight="1" x14ac:dyDescent="0.25">
      <c r="A123" s="578">
        <v>6</v>
      </c>
      <c r="B123" s="195" t="s">
        <v>239</v>
      </c>
      <c r="C123" s="195" t="s">
        <v>193</v>
      </c>
      <c r="D123" s="296" t="s">
        <v>12</v>
      </c>
      <c r="E123" s="195" t="s">
        <v>137</v>
      </c>
      <c r="F123" s="358" t="s">
        <v>329</v>
      </c>
      <c r="G123" s="581">
        <v>40</v>
      </c>
      <c r="H123" s="381">
        <f t="shared" si="16"/>
        <v>714.28571428571433</v>
      </c>
      <c r="I123" s="87">
        <v>2410</v>
      </c>
      <c r="J123" s="363">
        <f t="shared" si="17"/>
        <v>454.71698113207549</v>
      </c>
      <c r="K123" s="315">
        <v>20.7</v>
      </c>
      <c r="L123" s="381">
        <f t="shared" si="18"/>
        <v>685</v>
      </c>
      <c r="M123" s="302">
        <f t="shared" si="19"/>
        <v>1854.0026954177897</v>
      </c>
      <c r="N123" s="27">
        <v>6</v>
      </c>
      <c r="O123" s="246" t="s">
        <v>139</v>
      </c>
      <c r="Q123" s="37"/>
      <c r="R123" s="455"/>
      <c r="S123" s="455"/>
      <c r="T123" s="455"/>
      <c r="U123" s="457"/>
      <c r="V123" s="259"/>
      <c r="W123" s="259"/>
      <c r="X123" s="259"/>
      <c r="Y123" s="456"/>
      <c r="Z123" s="37"/>
      <c r="AA123" s="271"/>
      <c r="AB123" s="346"/>
    </row>
    <row r="124" spans="1:29" ht="13.5" customHeight="1" x14ac:dyDescent="0.25">
      <c r="A124" s="578">
        <v>7</v>
      </c>
      <c r="B124" s="195" t="s">
        <v>192</v>
      </c>
      <c r="C124" s="195" t="s">
        <v>193</v>
      </c>
      <c r="D124" s="296" t="s">
        <v>12</v>
      </c>
      <c r="E124" s="195" t="s">
        <v>45</v>
      </c>
      <c r="F124" s="358" t="s">
        <v>194</v>
      </c>
      <c r="G124" s="581">
        <v>43</v>
      </c>
      <c r="H124" s="381">
        <f t="shared" si="16"/>
        <v>767.85714285714289</v>
      </c>
      <c r="I124" s="87">
        <v>1960</v>
      </c>
      <c r="J124" s="363">
        <f t="shared" si="17"/>
        <v>369.81132075471697</v>
      </c>
      <c r="K124" s="315">
        <v>20.5</v>
      </c>
      <c r="L124" s="381">
        <f t="shared" si="18"/>
        <v>675</v>
      </c>
      <c r="M124" s="302">
        <f t="shared" si="19"/>
        <v>1812.6684636118598</v>
      </c>
      <c r="N124" s="247">
        <v>7</v>
      </c>
      <c r="O124" s="245" t="s">
        <v>139</v>
      </c>
      <c r="Q124" s="37"/>
      <c r="R124" s="455"/>
      <c r="S124" s="455"/>
      <c r="T124" s="455"/>
      <c r="U124" s="37"/>
      <c r="V124" s="259"/>
      <c r="W124" s="259"/>
      <c r="X124" s="259"/>
      <c r="Y124" s="456"/>
      <c r="Z124" s="37"/>
      <c r="AA124" s="271"/>
      <c r="AB124" s="346"/>
    </row>
    <row r="125" spans="1:29" ht="13.5" customHeight="1" x14ac:dyDescent="0.25">
      <c r="A125" s="578">
        <v>8</v>
      </c>
      <c r="B125" s="195" t="s">
        <v>185</v>
      </c>
      <c r="C125" s="195" t="s">
        <v>186</v>
      </c>
      <c r="D125" s="296" t="s">
        <v>22</v>
      </c>
      <c r="E125" s="195" t="s">
        <v>48</v>
      </c>
      <c r="F125" s="358" t="s">
        <v>330</v>
      </c>
      <c r="G125" s="581">
        <v>41</v>
      </c>
      <c r="H125" s="381">
        <f t="shared" si="16"/>
        <v>732.14285714285711</v>
      </c>
      <c r="I125" s="87">
        <v>2390</v>
      </c>
      <c r="J125" s="363">
        <f t="shared" si="17"/>
        <v>450.94339622641508</v>
      </c>
      <c r="K125" s="16">
        <v>13</v>
      </c>
      <c r="L125" s="381">
        <f t="shared" si="18"/>
        <v>300</v>
      </c>
      <c r="M125" s="302">
        <f t="shared" si="19"/>
        <v>1483.0862533692721</v>
      </c>
      <c r="N125" s="247">
        <v>8</v>
      </c>
      <c r="O125" s="246" t="s">
        <v>309</v>
      </c>
      <c r="Q125" s="37"/>
      <c r="R125" s="455"/>
      <c r="S125" s="455"/>
      <c r="T125" s="455"/>
      <c r="U125" s="37"/>
      <c r="V125" s="259"/>
      <c r="W125" s="259"/>
      <c r="X125" s="259"/>
      <c r="Y125" s="456"/>
      <c r="Z125" s="37"/>
      <c r="AA125" s="271"/>
      <c r="AB125" s="346"/>
    </row>
    <row r="126" spans="1:29" ht="13.5" customHeight="1" x14ac:dyDescent="0.25">
      <c r="A126" s="578">
        <v>9</v>
      </c>
      <c r="B126" s="195" t="s">
        <v>331</v>
      </c>
      <c r="C126" s="195" t="s">
        <v>190</v>
      </c>
      <c r="D126" s="304" t="s">
        <v>12</v>
      </c>
      <c r="E126" s="195" t="s">
        <v>47</v>
      </c>
      <c r="F126" s="358" t="s">
        <v>332</v>
      </c>
      <c r="G126" s="581">
        <v>35</v>
      </c>
      <c r="H126" s="381">
        <f t="shared" si="16"/>
        <v>625</v>
      </c>
      <c r="I126" s="87">
        <v>1670</v>
      </c>
      <c r="J126" s="363">
        <f t="shared" si="17"/>
        <v>315.09433962264148</v>
      </c>
      <c r="K126" s="315">
        <v>13.6</v>
      </c>
      <c r="L126" s="381">
        <f t="shared" si="18"/>
        <v>330</v>
      </c>
      <c r="M126" s="302">
        <f t="shared" si="19"/>
        <v>1270.0943396226414</v>
      </c>
      <c r="N126" s="247">
        <v>9</v>
      </c>
      <c r="O126" s="245" t="s">
        <v>333</v>
      </c>
      <c r="Q126" s="37"/>
      <c r="R126" s="457"/>
      <c r="S126" s="457"/>
      <c r="T126" s="457"/>
      <c r="U126" s="37"/>
      <c r="V126" s="382"/>
      <c r="W126" s="382"/>
      <c r="X126" s="382"/>
      <c r="Y126" s="458"/>
      <c r="Z126" s="37"/>
      <c r="AA126" s="271"/>
      <c r="AB126" s="346"/>
    </row>
    <row r="127" spans="1:29" ht="13.5" customHeight="1" x14ac:dyDescent="0.25">
      <c r="A127" s="578">
        <v>10</v>
      </c>
      <c r="B127" s="195" t="s">
        <v>196</v>
      </c>
      <c r="C127" s="195" t="s">
        <v>193</v>
      </c>
      <c r="D127" s="296" t="s">
        <v>12</v>
      </c>
      <c r="E127" s="195" t="s">
        <v>45</v>
      </c>
      <c r="F127" s="358" t="s">
        <v>197</v>
      </c>
      <c r="G127" s="581">
        <v>37</v>
      </c>
      <c r="H127" s="381">
        <f t="shared" ref="H127:H136" si="20">(G127)*1000/56</f>
        <v>660.71428571428567</v>
      </c>
      <c r="I127" s="87">
        <v>770</v>
      </c>
      <c r="J127" s="363">
        <f t="shared" si="17"/>
        <v>145.28301886792454</v>
      </c>
      <c r="K127" s="315">
        <v>11.7</v>
      </c>
      <c r="L127" s="381">
        <f t="shared" si="18"/>
        <v>234.99999999999994</v>
      </c>
      <c r="M127" s="302">
        <f t="shared" si="19"/>
        <v>1040.9973045822101</v>
      </c>
      <c r="N127" s="27">
        <v>10</v>
      </c>
      <c r="O127" s="246" t="s">
        <v>198</v>
      </c>
      <c r="Q127" s="37"/>
      <c r="R127" s="457"/>
      <c r="S127" s="457"/>
      <c r="T127" s="457"/>
      <c r="U127" s="37"/>
      <c r="V127" s="382"/>
      <c r="W127" s="382"/>
      <c r="X127" s="382"/>
      <c r="Y127" s="458"/>
      <c r="Z127" s="37"/>
      <c r="AA127" s="271"/>
      <c r="AB127" s="346"/>
    </row>
    <row r="128" spans="1:29" ht="13.5" customHeight="1" x14ac:dyDescent="0.25">
      <c r="A128" s="578">
        <v>11</v>
      </c>
      <c r="B128" s="195" t="s">
        <v>212</v>
      </c>
      <c r="C128" s="602">
        <v>2013</v>
      </c>
      <c r="D128" s="304" t="s">
        <v>12</v>
      </c>
      <c r="E128" s="195" t="s">
        <v>137</v>
      </c>
      <c r="F128" s="358" t="s">
        <v>211</v>
      </c>
      <c r="G128" s="581">
        <v>32</v>
      </c>
      <c r="H128" s="381">
        <f t="shared" si="20"/>
        <v>571.42857142857144</v>
      </c>
      <c r="I128" s="87">
        <v>1250</v>
      </c>
      <c r="J128" s="363">
        <f t="shared" ref="J128:J136" si="21">I128*1000/5300</f>
        <v>235.84905660377359</v>
      </c>
      <c r="K128" s="315" t="s">
        <v>424</v>
      </c>
      <c r="L128" s="381">
        <f t="shared" si="18"/>
        <v>215.00000000000006</v>
      </c>
      <c r="M128" s="302">
        <f t="shared" si="19"/>
        <v>1022.2776280323451</v>
      </c>
      <c r="N128" s="247">
        <v>11</v>
      </c>
      <c r="O128" s="607" t="s">
        <v>396</v>
      </c>
      <c r="Q128" s="37"/>
      <c r="R128" s="457"/>
      <c r="S128" s="457"/>
      <c r="T128" s="457"/>
      <c r="U128" s="37"/>
      <c r="V128" s="382"/>
      <c r="W128" s="382"/>
      <c r="X128" s="382"/>
      <c r="Y128" s="458"/>
      <c r="Z128" s="37"/>
      <c r="AA128" s="271"/>
      <c r="AB128" s="590"/>
      <c r="AC128" s="585"/>
    </row>
    <row r="129" spans="1:29" ht="13.5" customHeight="1" thickBot="1" x14ac:dyDescent="0.3">
      <c r="A129" s="253">
        <v>12</v>
      </c>
      <c r="B129" s="233" t="s">
        <v>27</v>
      </c>
      <c r="C129" s="76">
        <v>2012</v>
      </c>
      <c r="D129" s="76" t="s">
        <v>12</v>
      </c>
      <c r="E129" s="776" t="s">
        <v>42</v>
      </c>
      <c r="F129" s="76" t="s">
        <v>334</v>
      </c>
      <c r="G129" s="99">
        <v>21.5</v>
      </c>
      <c r="H129" s="390">
        <f t="shared" si="20"/>
        <v>383.92857142857144</v>
      </c>
      <c r="I129" s="307">
        <v>1310</v>
      </c>
      <c r="J129" s="460">
        <f t="shared" si="21"/>
        <v>247.16981132075472</v>
      </c>
      <c r="K129" s="461" t="s">
        <v>335</v>
      </c>
      <c r="L129" s="390">
        <f>(K129-7)*1000/20</f>
        <v>365.00000000000006</v>
      </c>
      <c r="M129" s="308">
        <f>H129+J129+L129</f>
        <v>996.09838274932622</v>
      </c>
      <c r="N129" s="234">
        <v>12</v>
      </c>
      <c r="O129" s="777" t="s">
        <v>279</v>
      </c>
      <c r="Q129" s="37"/>
      <c r="R129" s="457"/>
      <c r="S129" s="457"/>
      <c r="T129" s="457"/>
      <c r="U129" s="37"/>
      <c r="V129" s="382"/>
      <c r="W129" s="382"/>
      <c r="X129" s="382"/>
      <c r="Y129" s="458"/>
      <c r="Z129" s="37"/>
      <c r="AA129" s="271"/>
      <c r="AB129" s="590"/>
      <c r="AC129" s="585"/>
    </row>
    <row r="130" spans="1:29" ht="13.5" customHeight="1" thickTop="1" x14ac:dyDescent="0.25">
      <c r="A130" s="580">
        <v>13</v>
      </c>
      <c r="B130" s="775" t="s">
        <v>408</v>
      </c>
      <c r="C130" s="191" t="s">
        <v>186</v>
      </c>
      <c r="D130" s="272" t="s">
        <v>22</v>
      </c>
      <c r="E130" s="191" t="s">
        <v>87</v>
      </c>
      <c r="F130" s="392" t="s">
        <v>329</v>
      </c>
      <c r="G130" s="579">
        <v>40</v>
      </c>
      <c r="H130" s="394">
        <f t="shared" si="20"/>
        <v>714.28571428571433</v>
      </c>
      <c r="I130" s="159">
        <v>1420</v>
      </c>
      <c r="J130" s="462">
        <f t="shared" si="21"/>
        <v>267.92452830188677</v>
      </c>
      <c r="K130" s="311"/>
      <c r="L130" s="394"/>
      <c r="M130" s="312">
        <f>SUM(H130,J130)</f>
        <v>982.2102425876011</v>
      </c>
      <c r="N130" s="32"/>
      <c r="O130" s="778" t="s">
        <v>425</v>
      </c>
      <c r="Q130" s="37"/>
      <c r="R130" s="455"/>
      <c r="S130" s="455"/>
      <c r="T130" s="455"/>
      <c r="U130" s="37"/>
      <c r="V130" s="382"/>
      <c r="W130" s="382"/>
      <c r="X130" s="382"/>
      <c r="Y130" s="458"/>
      <c r="Z130" s="37"/>
      <c r="AA130" s="271"/>
      <c r="AB130" s="346"/>
    </row>
    <row r="131" spans="1:29" ht="15.75" customHeight="1" x14ac:dyDescent="0.25">
      <c r="A131" s="578">
        <v>14</v>
      </c>
      <c r="B131" s="25" t="s">
        <v>21</v>
      </c>
      <c r="C131" s="602">
        <v>2013</v>
      </c>
      <c r="D131" s="64" t="s">
        <v>12</v>
      </c>
      <c r="E131" s="398" t="s">
        <v>42</v>
      </c>
      <c r="F131" s="602" t="s">
        <v>336</v>
      </c>
      <c r="G131" s="60">
        <v>28</v>
      </c>
      <c r="H131" s="381">
        <f t="shared" si="20"/>
        <v>500</v>
      </c>
      <c r="I131" s="87">
        <v>1730</v>
      </c>
      <c r="J131" s="363">
        <f t="shared" si="21"/>
        <v>326.41509433962267</v>
      </c>
      <c r="K131" s="315" t="s">
        <v>337</v>
      </c>
      <c r="L131" s="381">
        <f>(K131-7)*1000/20</f>
        <v>140.00000000000006</v>
      </c>
      <c r="M131" s="302">
        <f t="shared" ref="M131:M136" si="22">H131+J131+L131</f>
        <v>966.41509433962278</v>
      </c>
      <c r="N131" s="261"/>
      <c r="O131" s="771" t="s">
        <v>279</v>
      </c>
      <c r="P131" s="276"/>
      <c r="R131" s="256"/>
      <c r="S131" s="256"/>
      <c r="T131" s="256"/>
      <c r="U131" s="256"/>
      <c r="V131" s="244"/>
      <c r="W131" s="293"/>
      <c r="X131" s="162"/>
      <c r="Y131" s="368"/>
      <c r="Z131" s="314"/>
      <c r="AA131" s="399"/>
      <c r="AB131" s="295"/>
    </row>
    <row r="132" spans="1:29" ht="13.5" customHeight="1" x14ac:dyDescent="0.25">
      <c r="A132" s="578">
        <v>15</v>
      </c>
      <c r="B132" s="195" t="s">
        <v>234</v>
      </c>
      <c r="C132" s="195" t="s">
        <v>186</v>
      </c>
      <c r="D132" s="296" t="s">
        <v>22</v>
      </c>
      <c r="E132" s="195" t="s">
        <v>46</v>
      </c>
      <c r="F132" s="602" t="s">
        <v>338</v>
      </c>
      <c r="G132" s="581">
        <v>27.5</v>
      </c>
      <c r="H132" s="381">
        <f t="shared" si="20"/>
        <v>491.07142857142856</v>
      </c>
      <c r="I132" s="87">
        <v>850</v>
      </c>
      <c r="J132" s="363">
        <f t="shared" si="21"/>
        <v>160.37735849056602</v>
      </c>
      <c r="K132" s="315">
        <v>12.2</v>
      </c>
      <c r="L132" s="381">
        <f>(K132-7)*1000/20</f>
        <v>259.99999999999994</v>
      </c>
      <c r="M132" s="302">
        <f t="shared" si="22"/>
        <v>911.44878706199461</v>
      </c>
      <c r="N132" s="238">
        <v>13</v>
      </c>
      <c r="O132" s="245" t="s">
        <v>162</v>
      </c>
      <c r="P132" s="276"/>
      <c r="R132" s="589"/>
      <c r="S132" s="589"/>
      <c r="T132" s="589"/>
      <c r="U132" s="589"/>
      <c r="V132" s="244"/>
      <c r="W132" s="293"/>
      <c r="X132" s="162"/>
      <c r="Y132" s="368"/>
      <c r="Z132" s="314"/>
      <c r="AA132" s="399"/>
      <c r="AB132" s="295"/>
      <c r="AC132" s="585"/>
    </row>
    <row r="133" spans="1:29" ht="13.5" customHeight="1" x14ac:dyDescent="0.25">
      <c r="A133" s="578">
        <v>16</v>
      </c>
      <c r="B133" s="195" t="s">
        <v>339</v>
      </c>
      <c r="C133" s="195" t="s">
        <v>190</v>
      </c>
      <c r="D133" s="304" t="s">
        <v>12</v>
      </c>
      <c r="E133" s="195" t="s">
        <v>45</v>
      </c>
      <c r="F133" s="602" t="s">
        <v>340</v>
      </c>
      <c r="G133" s="581">
        <v>14.5</v>
      </c>
      <c r="H133" s="381">
        <f t="shared" si="20"/>
        <v>258.92857142857144</v>
      </c>
      <c r="I133" s="87">
        <v>1460</v>
      </c>
      <c r="J133" s="363">
        <f t="shared" si="21"/>
        <v>275.47169811320754</v>
      </c>
      <c r="K133" s="315">
        <v>14.5</v>
      </c>
      <c r="L133" s="381">
        <f>(K133-7)*1000/20</f>
        <v>375</v>
      </c>
      <c r="M133" s="302">
        <f t="shared" si="22"/>
        <v>909.40026954177893</v>
      </c>
      <c r="N133" s="238">
        <v>14</v>
      </c>
      <c r="O133" s="246" t="s">
        <v>139</v>
      </c>
      <c r="P133" s="276"/>
      <c r="R133" s="256"/>
      <c r="S133" s="256"/>
      <c r="T133" s="256"/>
      <c r="U133" s="244"/>
      <c r="V133" s="244"/>
      <c r="W133" s="293"/>
      <c r="X133" s="162"/>
      <c r="Y133" s="368"/>
      <c r="Z133" s="314"/>
      <c r="AA133" s="399"/>
      <c r="AB133" s="295"/>
    </row>
    <row r="134" spans="1:29" ht="13.5" customHeight="1" x14ac:dyDescent="0.25">
      <c r="A134" s="578">
        <v>17</v>
      </c>
      <c r="B134" s="255" t="s">
        <v>25</v>
      </c>
      <c r="C134" s="772">
        <v>2016</v>
      </c>
      <c r="D134" s="60" t="s">
        <v>24</v>
      </c>
      <c r="E134" s="398" t="s">
        <v>42</v>
      </c>
      <c r="F134" s="773" t="s">
        <v>341</v>
      </c>
      <c r="G134" s="60">
        <v>24</v>
      </c>
      <c r="H134" s="381">
        <f t="shared" si="20"/>
        <v>428.57142857142856</v>
      </c>
      <c r="I134" s="88">
        <v>1630</v>
      </c>
      <c r="J134" s="363">
        <f t="shared" si="21"/>
        <v>307.54716981132077</v>
      </c>
      <c r="K134" s="581" t="s">
        <v>218</v>
      </c>
      <c r="L134" s="581"/>
      <c r="M134" s="774">
        <f t="shared" si="22"/>
        <v>736.11859838274927</v>
      </c>
      <c r="N134" s="254"/>
      <c r="O134" s="467" t="s">
        <v>279</v>
      </c>
      <c r="P134" s="276"/>
      <c r="R134" s="256"/>
      <c r="S134" s="359"/>
      <c r="T134" s="359"/>
      <c r="U134" s="244"/>
      <c r="V134" s="244"/>
      <c r="W134" s="293"/>
      <c r="X134" s="162"/>
      <c r="Y134" s="368"/>
      <c r="Z134" s="314"/>
      <c r="AA134" s="399"/>
      <c r="AB134" s="295"/>
    </row>
    <row r="135" spans="1:29" ht="13.5" customHeight="1" x14ac:dyDescent="0.25">
      <c r="A135" s="578">
        <v>18</v>
      </c>
      <c r="B135" s="25" t="s">
        <v>26</v>
      </c>
      <c r="C135" s="602">
        <v>2014</v>
      </c>
      <c r="D135" s="602" t="s">
        <v>22</v>
      </c>
      <c r="E135" s="398" t="s">
        <v>42</v>
      </c>
      <c r="F135" s="60" t="s">
        <v>342</v>
      </c>
      <c r="G135" s="60">
        <v>14</v>
      </c>
      <c r="H135" s="381">
        <f t="shared" si="20"/>
        <v>250</v>
      </c>
      <c r="I135" s="60">
        <v>1370</v>
      </c>
      <c r="J135" s="363">
        <f t="shared" si="21"/>
        <v>258.49056603773585</v>
      </c>
      <c r="K135" s="315" t="s">
        <v>343</v>
      </c>
      <c r="L135" s="581">
        <f>(K135-7)*1000/20</f>
        <v>184.99999999999994</v>
      </c>
      <c r="M135" s="302">
        <f t="shared" si="22"/>
        <v>693.49056603773579</v>
      </c>
      <c r="N135" s="254"/>
      <c r="O135" s="467" t="s">
        <v>279</v>
      </c>
      <c r="P135" s="364"/>
      <c r="Q135" s="463"/>
      <c r="R135" s="464"/>
      <c r="S135" s="244"/>
      <c r="T135" s="244"/>
      <c r="U135" s="465"/>
      <c r="V135" s="244"/>
      <c r="W135" s="466"/>
      <c r="X135" s="367"/>
      <c r="Y135" s="368"/>
      <c r="Z135" s="303"/>
      <c r="AA135" s="399"/>
      <c r="AB135" s="295"/>
    </row>
    <row r="136" spans="1:29" ht="13.5" customHeight="1" x14ac:dyDescent="0.25">
      <c r="A136" s="578">
        <v>19</v>
      </c>
      <c r="B136" s="25" t="s">
        <v>28</v>
      </c>
      <c r="C136" s="602">
        <v>2013</v>
      </c>
      <c r="D136" s="64" t="s">
        <v>12</v>
      </c>
      <c r="E136" s="398" t="s">
        <v>42</v>
      </c>
      <c r="F136" s="60" t="s">
        <v>342</v>
      </c>
      <c r="G136" s="60">
        <v>14</v>
      </c>
      <c r="H136" s="381">
        <f t="shared" si="20"/>
        <v>250</v>
      </c>
      <c r="I136" s="87">
        <v>1040</v>
      </c>
      <c r="J136" s="363">
        <f t="shared" si="21"/>
        <v>196.22641509433961</v>
      </c>
      <c r="K136" s="315" t="s">
        <v>344</v>
      </c>
      <c r="L136" s="381">
        <f>(K136-7)*1000/20</f>
        <v>134.99999999999994</v>
      </c>
      <c r="M136" s="302">
        <f t="shared" si="22"/>
        <v>581.22641509433947</v>
      </c>
      <c r="N136" s="254"/>
      <c r="O136" s="467" t="s">
        <v>279</v>
      </c>
      <c r="P136" s="276"/>
      <c r="R136" s="256"/>
      <c r="S136" s="256"/>
      <c r="T136" s="256"/>
      <c r="U136" s="244"/>
      <c r="V136" s="244"/>
      <c r="W136" s="293"/>
      <c r="X136" s="244"/>
      <c r="Y136" s="368"/>
      <c r="Z136" s="314"/>
      <c r="AA136" s="399"/>
      <c r="AB136" s="295"/>
    </row>
    <row r="137" spans="1:29" customFormat="1" ht="13.5" customHeight="1" x14ac:dyDescent="0.25"/>
    <row r="138" spans="1:29" s="206" customFormat="1" ht="15" customHeight="1" x14ac:dyDescent="0.25">
      <c r="A138"/>
      <c r="B138" s="243" t="s">
        <v>345</v>
      </c>
      <c r="C138"/>
      <c r="D138"/>
      <c r="E138"/>
      <c r="F138"/>
      <c r="G138"/>
      <c r="H138"/>
      <c r="I138"/>
      <c r="J138"/>
      <c r="K138"/>
      <c r="L138"/>
      <c r="M138"/>
      <c r="N138"/>
      <c r="O138"/>
      <c r="P138" s="276"/>
      <c r="Q138" s="468"/>
      <c r="R138" s="468"/>
      <c r="S138" s="468"/>
      <c r="T138" s="468"/>
      <c r="U138" s="468"/>
      <c r="V138" s="468"/>
      <c r="W138" s="468"/>
      <c r="X138" s="468"/>
      <c r="Y138" s="468"/>
      <c r="Z138" s="468"/>
      <c r="AA138" s="468"/>
      <c r="AB138" s="468"/>
      <c r="AC138" s="259"/>
    </row>
    <row r="139" spans="1:29" s="206" customFormat="1" ht="15.75" customHeight="1" x14ac:dyDescent="0.25">
      <c r="A139" s="276"/>
      <c r="B139" s="243" t="s">
        <v>322</v>
      </c>
      <c r="C139" s="330"/>
      <c r="D139" s="330"/>
      <c r="E139" s="330"/>
      <c r="F139" s="330"/>
      <c r="G139" s="331"/>
      <c r="H139" s="330"/>
      <c r="I139" s="332"/>
      <c r="J139" s="330"/>
      <c r="K139" s="330"/>
      <c r="L139" s="330"/>
      <c r="M139" s="330"/>
      <c r="N139" s="333"/>
      <c r="O139" s="36"/>
      <c r="P139" s="276"/>
      <c r="Q139" s="277"/>
      <c r="R139" s="334"/>
      <c r="S139" s="334"/>
      <c r="T139" s="334"/>
      <c r="U139" s="334"/>
      <c r="V139" s="335"/>
      <c r="W139" s="334"/>
      <c r="X139" s="334"/>
      <c r="Y139" s="334"/>
      <c r="Z139" s="334"/>
      <c r="AA139" s="336"/>
      <c r="AB139" s="334"/>
      <c r="AC139" s="259"/>
    </row>
    <row r="140" spans="1:29" s="257" customFormat="1" ht="15.75" customHeight="1" x14ac:dyDescent="0.25">
      <c r="B140" s="242" t="s">
        <v>297</v>
      </c>
      <c r="C140" s="469"/>
      <c r="D140" s="469"/>
      <c r="E140" s="469"/>
      <c r="F140" s="469"/>
      <c r="G140" s="470"/>
      <c r="H140" s="469"/>
      <c r="I140" s="471"/>
      <c r="J140" s="469"/>
      <c r="K140" s="370" t="s">
        <v>279</v>
      </c>
      <c r="L140" s="371" t="s">
        <v>323</v>
      </c>
      <c r="M140" s="469"/>
      <c r="Q140" s="277"/>
      <c r="R140" s="472"/>
      <c r="S140" s="472"/>
      <c r="T140" s="472"/>
      <c r="U140" s="472"/>
      <c r="V140" s="473"/>
      <c r="W140" s="472"/>
      <c r="X140" s="472"/>
      <c r="Y140" s="472"/>
      <c r="Z140" s="472"/>
      <c r="AB140" s="472"/>
    </row>
    <row r="141" spans="1:29" s="259" customFormat="1" ht="11.25" customHeight="1" x14ac:dyDescent="0.25">
      <c r="A141" s="420">
        <v>1</v>
      </c>
      <c r="B141" s="420" t="s">
        <v>11</v>
      </c>
      <c r="C141" s="420">
        <v>2012</v>
      </c>
      <c r="D141" s="420" t="s">
        <v>12</v>
      </c>
      <c r="E141" s="420"/>
      <c r="F141" s="420" t="s">
        <v>183</v>
      </c>
      <c r="G141" s="420">
        <v>50</v>
      </c>
      <c r="H141" s="420">
        <f>(G141)*1000/56</f>
        <v>892.85714285714289</v>
      </c>
      <c r="I141" s="421">
        <v>4600</v>
      </c>
      <c r="J141" s="420">
        <f>I141*1000/5300</f>
        <v>867.92452830188677</v>
      </c>
      <c r="K141" s="420" t="s">
        <v>292</v>
      </c>
      <c r="L141" s="420">
        <f>(K141-7)*1000/20</f>
        <v>870</v>
      </c>
      <c r="M141" s="420">
        <f>H141+J141+L141</f>
        <v>2630.7816711590294</v>
      </c>
      <c r="N141" s="423"/>
      <c r="O141" s="420" t="s">
        <v>162</v>
      </c>
      <c r="Q141" s="474"/>
      <c r="R141" s="475"/>
      <c r="S141" s="475"/>
      <c r="T141" s="475"/>
      <c r="U141" s="475"/>
      <c r="V141" s="117"/>
      <c r="W141" s="475"/>
      <c r="X141" s="475"/>
      <c r="Y141" s="475"/>
      <c r="Z141" s="475"/>
      <c r="AB141" s="476"/>
    </row>
    <row r="142" spans="1:29" s="259" customFormat="1" ht="11.25" customHeight="1" x14ac:dyDescent="0.25">
      <c r="A142" s="427">
        <v>2</v>
      </c>
      <c r="B142" s="427" t="s">
        <v>326</v>
      </c>
      <c r="C142" s="427" t="s">
        <v>193</v>
      </c>
      <c r="D142" s="427" t="s">
        <v>346</v>
      </c>
      <c r="E142" s="427" t="s">
        <v>43</v>
      </c>
      <c r="F142" s="427" t="s">
        <v>327</v>
      </c>
      <c r="G142" s="427"/>
      <c r="H142" s="427"/>
      <c r="I142" s="428">
        <v>1560</v>
      </c>
      <c r="J142" s="427"/>
      <c r="K142" s="427">
        <v>27.7</v>
      </c>
      <c r="L142" s="427"/>
      <c r="M142" s="427">
        <v>2034.7</v>
      </c>
      <c r="N142" s="430"/>
      <c r="O142" s="427" t="s">
        <v>191</v>
      </c>
      <c r="P142" s="276"/>
      <c r="Q142" s="474"/>
      <c r="R142" s="475"/>
      <c r="S142" s="477"/>
      <c r="T142" s="477"/>
      <c r="U142" s="475"/>
      <c r="V142" s="117"/>
      <c r="W142" s="475"/>
      <c r="X142" s="478"/>
      <c r="Y142" s="475"/>
      <c r="Z142" s="475"/>
      <c r="AA142" s="479"/>
      <c r="AB142" s="475"/>
    </row>
    <row r="143" spans="1:29" s="259" customFormat="1" ht="11.25" customHeight="1" x14ac:dyDescent="0.25">
      <c r="A143" s="420">
        <v>3</v>
      </c>
      <c r="B143" s="439" t="s">
        <v>235</v>
      </c>
      <c r="C143" s="439" t="s">
        <v>190</v>
      </c>
      <c r="D143" s="439" t="s">
        <v>347</v>
      </c>
      <c r="E143" s="439" t="s">
        <v>45</v>
      </c>
      <c r="F143" s="439" t="s">
        <v>208</v>
      </c>
      <c r="G143" s="439"/>
      <c r="H143" s="439"/>
      <c r="I143" s="440">
        <v>2840</v>
      </c>
      <c r="J143" s="439"/>
      <c r="K143" s="439">
        <v>24.1</v>
      </c>
      <c r="L143" s="439"/>
      <c r="M143" s="439">
        <v>1980.14</v>
      </c>
      <c r="N143" s="442"/>
      <c r="O143" s="439" t="s">
        <v>191</v>
      </c>
      <c r="P143" s="276"/>
      <c r="Q143" s="474"/>
      <c r="R143" s="475"/>
      <c r="S143" s="475"/>
      <c r="T143" s="475"/>
      <c r="U143" s="475"/>
      <c r="V143" s="117"/>
      <c r="W143" s="475"/>
      <c r="X143" s="475"/>
      <c r="Y143" s="376"/>
      <c r="Z143" s="475"/>
      <c r="AA143" s="480"/>
      <c r="AB143" s="475"/>
    </row>
    <row r="144" spans="1:29" ht="11.25" customHeight="1" x14ac:dyDescent="0.25">
      <c r="A144" s="427">
        <v>4</v>
      </c>
      <c r="B144" s="427" t="s">
        <v>189</v>
      </c>
      <c r="C144" s="427" t="s">
        <v>190</v>
      </c>
      <c r="D144" s="427" t="s">
        <v>347</v>
      </c>
      <c r="E144" s="427" t="s">
        <v>45</v>
      </c>
      <c r="F144" s="427" t="s">
        <v>328</v>
      </c>
      <c r="G144" s="427"/>
      <c r="H144" s="427"/>
      <c r="I144" s="428">
        <v>1890</v>
      </c>
      <c r="J144" s="427"/>
      <c r="K144" s="427">
        <v>21.9</v>
      </c>
      <c r="L144" s="427"/>
      <c r="M144" s="427">
        <v>1887.31</v>
      </c>
      <c r="N144" s="443"/>
      <c r="O144" s="427" t="s">
        <v>139</v>
      </c>
      <c r="P144" s="276"/>
    </row>
    <row r="145" spans="1:15" ht="11.25" customHeight="1" x14ac:dyDescent="0.25">
      <c r="A145" s="420">
        <v>5</v>
      </c>
      <c r="B145" s="420" t="s">
        <v>239</v>
      </c>
      <c r="C145" s="420" t="s">
        <v>193</v>
      </c>
      <c r="D145" s="420" t="s">
        <v>346</v>
      </c>
      <c r="E145" s="420" t="s">
        <v>137</v>
      </c>
      <c r="F145" s="420" t="s">
        <v>329</v>
      </c>
      <c r="G145" s="420"/>
      <c r="H145" s="420"/>
      <c r="I145" s="421">
        <v>2410</v>
      </c>
      <c r="J145" s="420"/>
      <c r="K145" s="420">
        <v>20.7</v>
      </c>
      <c r="L145" s="420"/>
      <c r="M145" s="420">
        <v>1854.01</v>
      </c>
      <c r="N145" s="444"/>
      <c r="O145" s="420" t="s">
        <v>139</v>
      </c>
    </row>
    <row r="146" spans="1:15" ht="11.25" customHeight="1" x14ac:dyDescent="0.25">
      <c r="A146" s="427">
        <v>6</v>
      </c>
      <c r="B146" s="427" t="s">
        <v>192</v>
      </c>
      <c r="C146" s="427" t="s">
        <v>193</v>
      </c>
      <c r="D146" s="427" t="s">
        <v>346</v>
      </c>
      <c r="E146" s="427" t="s">
        <v>45</v>
      </c>
      <c r="F146" s="427" t="s">
        <v>194</v>
      </c>
      <c r="G146" s="427"/>
      <c r="H146" s="427"/>
      <c r="I146" s="428">
        <v>1960</v>
      </c>
      <c r="J146" s="427"/>
      <c r="K146" s="427">
        <v>20.5</v>
      </c>
      <c r="L146" s="427"/>
      <c r="M146" s="427">
        <v>1812.67</v>
      </c>
      <c r="N146" s="445"/>
      <c r="O146" s="427" t="s">
        <v>139</v>
      </c>
    </row>
    <row r="147" spans="1:15" ht="11.25" customHeight="1" x14ac:dyDescent="0.25">
      <c r="A147" s="420">
        <v>7</v>
      </c>
      <c r="B147" s="420" t="s">
        <v>185</v>
      </c>
      <c r="C147" s="420" t="s">
        <v>186</v>
      </c>
      <c r="D147" s="420" t="s">
        <v>347</v>
      </c>
      <c r="E147" s="420" t="s">
        <v>48</v>
      </c>
      <c r="F147" s="420" t="s">
        <v>330</v>
      </c>
      <c r="G147" s="420"/>
      <c r="H147" s="420"/>
      <c r="I147" s="421">
        <v>2390</v>
      </c>
      <c r="J147" s="420"/>
      <c r="K147" s="420">
        <v>13</v>
      </c>
      <c r="L147" s="420"/>
      <c r="M147" s="420">
        <v>1483.08</v>
      </c>
      <c r="N147" s="446"/>
      <c r="O147" s="420" t="s">
        <v>309</v>
      </c>
    </row>
    <row r="148" spans="1:15" ht="11.25" customHeight="1" x14ac:dyDescent="0.25">
      <c r="A148" s="427">
        <v>8</v>
      </c>
      <c r="B148" s="427" t="s">
        <v>331</v>
      </c>
      <c r="C148" s="427" t="s">
        <v>190</v>
      </c>
      <c r="D148" s="427" t="s">
        <v>347</v>
      </c>
      <c r="E148" s="427" t="s">
        <v>47</v>
      </c>
      <c r="F148" s="427" t="s">
        <v>332</v>
      </c>
      <c r="G148" s="427"/>
      <c r="H148" s="427"/>
      <c r="I148" s="428">
        <v>1670</v>
      </c>
      <c r="J148" s="427"/>
      <c r="K148" s="427">
        <v>13.6</v>
      </c>
      <c r="L148" s="427"/>
      <c r="M148" s="427">
        <v>1270.0899999999999</v>
      </c>
      <c r="N148" s="445"/>
      <c r="O148" s="427" t="s">
        <v>333</v>
      </c>
    </row>
    <row r="149" spans="1:15" ht="11.25" customHeight="1" x14ac:dyDescent="0.25">
      <c r="A149" s="420">
        <v>9</v>
      </c>
      <c r="B149" s="420" t="s">
        <v>196</v>
      </c>
      <c r="C149" s="420" t="s">
        <v>193</v>
      </c>
      <c r="D149" s="420" t="s">
        <v>346</v>
      </c>
      <c r="E149" s="420" t="s">
        <v>45</v>
      </c>
      <c r="F149" s="420" t="s">
        <v>197</v>
      </c>
      <c r="G149" s="420"/>
      <c r="H149" s="420"/>
      <c r="I149" s="421">
        <v>770</v>
      </c>
      <c r="J149" s="420"/>
      <c r="K149" s="420">
        <v>11.7</v>
      </c>
      <c r="L149" s="420"/>
      <c r="M149" s="420">
        <v>1040.99</v>
      </c>
      <c r="N149" s="446"/>
      <c r="O149" s="420" t="s">
        <v>198</v>
      </c>
    </row>
    <row r="150" spans="1:15" ht="11.25" customHeight="1" x14ac:dyDescent="0.25">
      <c r="A150" s="427">
        <v>10</v>
      </c>
      <c r="B150" s="427" t="s">
        <v>234</v>
      </c>
      <c r="C150" s="427" t="s">
        <v>186</v>
      </c>
      <c r="D150" s="427" t="s">
        <v>347</v>
      </c>
      <c r="E150" s="427" t="s">
        <v>46</v>
      </c>
      <c r="F150" s="427" t="s">
        <v>338</v>
      </c>
      <c r="G150" s="427"/>
      <c r="H150" s="427"/>
      <c r="I150" s="428">
        <v>850</v>
      </c>
      <c r="J150" s="427"/>
      <c r="K150" s="427">
        <v>12.2</v>
      </c>
      <c r="L150" s="427"/>
      <c r="M150" s="427">
        <v>911.45</v>
      </c>
      <c r="N150" s="445"/>
      <c r="O150" s="427" t="s">
        <v>162</v>
      </c>
    </row>
    <row r="151" spans="1:15" ht="11.25" customHeight="1" x14ac:dyDescent="0.25">
      <c r="A151" s="420">
        <v>11</v>
      </c>
      <c r="B151" s="420" t="s">
        <v>339</v>
      </c>
      <c r="C151" s="420" t="s">
        <v>190</v>
      </c>
      <c r="D151" s="420" t="s">
        <v>347</v>
      </c>
      <c r="E151" s="420" t="s">
        <v>45</v>
      </c>
      <c r="F151" s="420" t="s">
        <v>340</v>
      </c>
      <c r="G151" s="420"/>
      <c r="H151" s="420"/>
      <c r="I151" s="421">
        <v>1460</v>
      </c>
      <c r="J151" s="420"/>
      <c r="K151" s="420">
        <v>14.5</v>
      </c>
      <c r="L151" s="420"/>
      <c r="M151" s="420">
        <v>909.4</v>
      </c>
      <c r="N151" s="447"/>
      <c r="O151" s="420" t="s">
        <v>139</v>
      </c>
    </row>
  </sheetData>
  <mergeCells count="106">
    <mergeCell ref="AB116:AB117"/>
    <mergeCell ref="R116:R117"/>
    <mergeCell ref="S116:S117"/>
    <mergeCell ref="T116:T117"/>
    <mergeCell ref="U116:W116"/>
    <mergeCell ref="X116:Y116"/>
    <mergeCell ref="Z116:AA116"/>
    <mergeCell ref="K116:L116"/>
    <mergeCell ref="M116:M117"/>
    <mergeCell ref="N116:N117"/>
    <mergeCell ref="O116:O117"/>
    <mergeCell ref="P116:P117"/>
    <mergeCell ref="Q116:Q117"/>
    <mergeCell ref="A112:O112"/>
    <mergeCell ref="A113:O113"/>
    <mergeCell ref="A114:O114"/>
    <mergeCell ref="A116:A117"/>
    <mergeCell ref="B116:B117"/>
    <mergeCell ref="C116:C117"/>
    <mergeCell ref="D116:D117"/>
    <mergeCell ref="E116:E117"/>
    <mergeCell ref="F116:H116"/>
    <mergeCell ref="I116:J116"/>
    <mergeCell ref="O75:O77"/>
    <mergeCell ref="A76:A77"/>
    <mergeCell ref="B76:B77"/>
    <mergeCell ref="F76:F77"/>
    <mergeCell ref="G76:G77"/>
    <mergeCell ref="B95:O95"/>
    <mergeCell ref="A73:O73"/>
    <mergeCell ref="A75:B75"/>
    <mergeCell ref="C75:C77"/>
    <mergeCell ref="D75:D77"/>
    <mergeCell ref="E75:E77"/>
    <mergeCell ref="F75:H75"/>
    <mergeCell ref="I75:J75"/>
    <mergeCell ref="K75:L75"/>
    <mergeCell ref="M75:M77"/>
    <mergeCell ref="N75:N77"/>
    <mergeCell ref="AB40:AB42"/>
    <mergeCell ref="U41:U42"/>
    <mergeCell ref="V41:V42"/>
    <mergeCell ref="X41:X42"/>
    <mergeCell ref="Z41:Z42"/>
    <mergeCell ref="K40:L40"/>
    <mergeCell ref="M40:M42"/>
    <mergeCell ref="N40:N42"/>
    <mergeCell ref="O40:O42"/>
    <mergeCell ref="P40:P42"/>
    <mergeCell ref="R40:R42"/>
    <mergeCell ref="Q41:Q42"/>
    <mergeCell ref="A65:L65"/>
    <mergeCell ref="A66:M66"/>
    <mergeCell ref="A71:O71"/>
    <mergeCell ref="A72:O72"/>
    <mergeCell ref="S40:S42"/>
    <mergeCell ref="T40:T42"/>
    <mergeCell ref="U40:W40"/>
    <mergeCell ref="X40:Y40"/>
    <mergeCell ref="Z40:AA40"/>
    <mergeCell ref="A40:B40"/>
    <mergeCell ref="C40:C42"/>
    <mergeCell ref="D40:D42"/>
    <mergeCell ref="E40:E42"/>
    <mergeCell ref="F40:H40"/>
    <mergeCell ref="I40:J40"/>
    <mergeCell ref="A41:A42"/>
    <mergeCell ref="B41:B42"/>
    <mergeCell ref="F41:F42"/>
    <mergeCell ref="G41:G42"/>
    <mergeCell ref="A36:O36"/>
    <mergeCell ref="A37:O37"/>
    <mergeCell ref="A38:O38"/>
    <mergeCell ref="B6:B7"/>
    <mergeCell ref="F6:F7"/>
    <mergeCell ref="G6:G7"/>
    <mergeCell ref="U6:U7"/>
    <mergeCell ref="V6:V7"/>
    <mergeCell ref="X6:X7"/>
    <mergeCell ref="S5:S7"/>
    <mergeCell ref="T5:T7"/>
    <mergeCell ref="U5:W5"/>
    <mergeCell ref="X5:Y5"/>
    <mergeCell ref="M5:M7"/>
    <mergeCell ref="N5:N7"/>
    <mergeCell ref="O5:O7"/>
    <mergeCell ref="P5:P7"/>
    <mergeCell ref="Q5:Q7"/>
    <mergeCell ref="B33:O33"/>
    <mergeCell ref="B32:O32"/>
    <mergeCell ref="R5:R7"/>
    <mergeCell ref="Q31:AB31"/>
    <mergeCell ref="Q32:AB32"/>
    <mergeCell ref="Z5:AA5"/>
    <mergeCell ref="AB5:AB7"/>
    <mergeCell ref="Z6:Z7"/>
    <mergeCell ref="A1:O1"/>
    <mergeCell ref="A2:O2"/>
    <mergeCell ref="A3:O3"/>
    <mergeCell ref="A5:A7"/>
    <mergeCell ref="C5:C7"/>
    <mergeCell ref="D5:D7"/>
    <mergeCell ref="E5:E7"/>
    <mergeCell ref="F5:H5"/>
    <mergeCell ref="I5:J5"/>
    <mergeCell ref="K5:L5"/>
  </mergeCells>
  <hyperlinks>
    <hyperlink ref="O8" r:id="rId1" tooltip="2025 European Open Championships_x000d_Salmsee, Steyregg_x000d_09.08.2025" display="https://www.iwwfed-ea.org/classic/25EURO03/"/>
    <hyperlink ref="O9" r:id="rId2" tooltip="2025 European Open Championships_x000d_Salmsee, Steyregg_x000d_09.08.2025" display="https://www.iwwfed-ea.org/classic/25EURO03/"/>
    <hyperlink ref="O11" r:id="rId3" tooltip="2025 European Open Championships_x000d_Salmsee, Steyregg_x000d_09.08.2025" display="https://www.iwwfed-ea.org/classic/25EURO03/"/>
    <hyperlink ref="O12" r:id="rId4" tooltip="XX International San Gervasio_x000d_San Gervasio Bresciano_x000d_22.06.2025" display="https://www.iwwfed-ea.org/classic/25ITA001/"/>
    <hyperlink ref="O14" r:id="rId5" tooltip="Waikato / BOP Regionals 2025_x000d_Piarere_x000d_23.03.2025" display="https://www.iwwfed-ea.org/classic/25NZL015/"/>
    <hyperlink ref="O16" r:id="rId6" tooltip="Open SM-kilpailut_x000d_Niihama Waterski Center_x000d_17.08.2025" display="https://www.iwwfed-ea.org/classic/25FIN004/"/>
    <hyperlink ref="O15" r:id="rId7" tooltip="Fluid Fall Record_x000d_Lake Grew, Polk City, FL_x000d_14.09.2025" display="http://www.iwsftournament.com/homologation/scorebooks/20250915100902Scorebook26S012CS.HTM"/>
    <hyperlink ref="O17" r:id="rId8" tooltip="WWS Travers cup_x000d_Sunset Lakes, Groveland, FL_x000d_26.10.2025" display="http://www.iwsftournament.com/homologation/scorebooks/20251028081001Scorebook26S051CS.HTM"/>
    <hyperlink ref="O19" r:id="rId9" tooltip="AUSTRIAN YOUTH NATIONALS 2025_x000d_Salmsee, Steyregg_x000d_11.07.2025" display="https://www.iwwfed-ea.org/classic/25AUT009/"/>
    <hyperlink ref="O20" r:id="rId10" tooltip="2025 Junior Canadian Open_x000d_Shalom Park, Edmonton,AB_x000d_20.07.2025" display="https://www.iwwfed-ea.org/classic/25CAN005/"/>
    <hyperlink ref="B20" r:id="rId11" display="https://iwwfed-ea.org/classic/rl2025/eame/index.php?skier=GER802019837"/>
    <hyperlink ref="B19" r:id="rId12" display="https://iwwfed-ea.org/classic/rl2025/eame/index.php?skier=AUT142023448"/>
    <hyperlink ref="B17" r:id="rId13" display="https://iwwfed-ea.org/classic/rl2025/eame/index.php?skier=DEN092022706"/>
    <hyperlink ref="B13" r:id="rId14" display="https://iwwfed-ea.org/classic/rl2025/eame/index.php?skier=FRA372023602"/>
    <hyperlink ref="B15" r:id="rId15" display="https://iwwfed-ea.org/classic/rl2025/eame/index.php?skier=FRA292011415"/>
    <hyperlink ref="B16" r:id="rId16" display="https://iwwfed-ea.org/classic/rl2025/eame/index.php?skier=FIN052008901"/>
    <hyperlink ref="B14" r:id="rId17" display="https://iwwfed-ea.org/classic/rl2025/eame/index.php?skier=GBR612011469"/>
    <hyperlink ref="B12" r:id="rId18" display="https://iwwfed-ea.org/classic/rl2025/eame/index.php?skier=AUT612020393"/>
    <hyperlink ref="B11" r:id="rId19" display="https://iwwfed-ea.org/classic/rl2025/eame/index.php?skier=FRA692015508"/>
    <hyperlink ref="B10" r:id="rId20" display="https://iwwfed-ea.org/classic/rl2025/eame/index.php?skier=IWF100200010"/>
    <hyperlink ref="B9" r:id="rId21" display="https://iwwfed-ea.org/classic/rl2025/eame/index.php?skier=IWF100200011"/>
    <hyperlink ref="B43" r:id="rId22" display="https://iwwfed-ea.org/classic/rl2025/eame/index.php?skier=FRA372023602"/>
    <hyperlink ref="B44" r:id="rId23" display="https://iwwfed-ea.org/classic/rl2025/eame/index.php?skier=DEN092022706"/>
    <hyperlink ref="B46" r:id="rId24" display="https://iwwfed-ea.org/classic/rl2025/eame/index.php?skier=AUT142023448"/>
    <hyperlink ref="B47" r:id="rId25" display="https://iwwfed-ea.org/classic/rl2025/eame/index.php?skier=GER802019837"/>
    <hyperlink ref="B48" r:id="rId26" display="https://iwwfed-ea.org/classic/rl2025/eame/index.php?skier=UKR452022985"/>
    <hyperlink ref="B49" r:id="rId27" display="https://iwwfed-ea.org/classic/rl2025/eame/index.php?skier=FRA442019267"/>
    <hyperlink ref="B51" r:id="rId28" display="https://iwwfed-ea.org/classic/rl2025/eame/index.php?skier=GER882022518"/>
    <hyperlink ref="B52" r:id="rId29" display="https://iwwfed-ea.org/classic/rl2025/eame/index.php?skier=AUT382023537"/>
    <hyperlink ref="B54" r:id="rId30" display="https://iwwfed-ea.org/classic/rl2025/eame/index.php?skier=GER332022795"/>
    <hyperlink ref="B55" r:id="rId31" display="https://iwwfed-ea.org/classic/rl2025/eame/index.php?skier=AUT762020388"/>
    <hyperlink ref="O43" r:id="rId32" tooltip="Sunset Fall Classic_x000d_Sunset Lakes, Groveland, FL_x000d_05.10.2025" display="http://www.iwsftournament.com/homologation/scorebooks/20251007211001Scorebook26S022CS.HTM"/>
    <hyperlink ref="O44" r:id="rId33" tooltip="WWS Travers cup_x000d_Sunset Lakes, Groveland, FL_x000d_26.10.2025" display="http://www.iwsftournament.com/homologation/scorebooks/20251028081001Scorebook26S051CS.HTM"/>
    <hyperlink ref="O46" r:id="rId34" tooltip="AUSTRIAN YOUTH NATIONALS 2025_x000d_Salmsee, Steyregg_x000d_11.07.2025" display="https://www.iwwfed-ea.org/classic/25AUT009/"/>
    <hyperlink ref="O47" r:id="rId35" tooltip="2025 Junior Canadian Open_x000d_Shalom Park, Edmonton,AB_x000d_20.07.2025" display="https://www.iwwfed-ea.org/classic/25CAN005/"/>
    <hyperlink ref="O48" r:id="rId36" tooltip="2025 IWWF E&amp;A Youth (U14 &amp; U17) Championship_x000d_Botaski - Sesena Waterski Complex_x000d_20.07.2025" display="https://www.iwwfed-ea.org/classic/25EURO06/"/>
    <hyperlink ref="O49" r:id="rId37" tooltip="MALIBU OPEN_x000d_Lacanau Ski Club_x000d_06.07.2025" display="https://www.iwwfed-ea.org/classic/25FRA005/"/>
    <hyperlink ref="O51" r:id="rId38" tooltip="II Jolly Overall Cup_x000d_San Gervasio Bresciano_x000d_14.09.2025" display="https://www.iwwfed-ea.org/classic/25ITA004/"/>
    <hyperlink ref="O52" r:id="rId39" tooltip="2025 IWWF E&amp;A Under-21 Championship_x000d_Internationaler Wiener Wasserski Club_x000d_22.08.2025" display="https://www.iwwfed-ea.org/classic/25EURO05/"/>
    <hyperlink ref="O54" r:id="rId40" tooltip="XX International San Gervasio_x000d_San Gervasio Bresciano_x000d_22.06.2025" display="https://www.iwwfed-ea.org/classic/25ITA001/"/>
    <hyperlink ref="O55" r:id="rId41" tooltip="2025 IWWF E&amp;A Under-21 Championship_x000d_Internationaler Wiener Wasserski Club_x000d_22.08.2025" display="https://www.iwwfed-ea.org/classic/25EURO05/"/>
    <hyperlink ref="B78" r:id="rId42" display="https://iwwfed-ea.org/classic/rl2025/eame/index.php?skier=FRA372023602"/>
    <hyperlink ref="B83" r:id="rId43" display="https://iwwfed-ea.org/classic/rl2025/eame/index.php?skier=ITA582022916"/>
    <hyperlink ref="B79" r:id="rId44" display="https://iwwfed-ea.org/classic/rl2025/eame/index.php?skier=GBR962024132"/>
    <hyperlink ref="B89" r:id="rId45" display="https://iwwfed-ea.org/classic/rl2025/eame/index.php?skier=AUT492023986"/>
    <hyperlink ref="B81" r:id="rId46" display="https://iwwfed-ea.org/classic/rl2025/eame/index.php?skier=ITA422024247"/>
    <hyperlink ref="B90" r:id="rId47" display="https://iwwfed-ea.org/classic/rl2025/eame/index.php?skier=SVK862020805"/>
    <hyperlink ref="B92" r:id="rId48" display="https://iwwfed-ea.org/classic/rl2025/eame/index.php?skier=GRE982018487"/>
    <hyperlink ref="B94" r:id="rId49" display="https://iwwfed-ea.org/classic/rl2025/eame/index.php?skier=IWF100200014"/>
    <hyperlink ref="O94" r:id="rId50" tooltip="2025 IWWF E&amp;A Youth (U14 &amp; U17) Championship_x000d_Botaski - Sesena Waterski Complex_x000d_20.07.2025" display="https://www.iwwfed-ea.org/classic/25EURO06/"/>
    <hyperlink ref="O83" r:id="rId51" tooltip="II Jolly Overall Cup_x000d_San Gervasio Bresciano_x000d_14.09.2025" display="https://www.iwwfed-ea.org/classic/25ITA004/"/>
    <hyperlink ref="O89" r:id="rId52" tooltip="Austrian Masters All Categories_x000d_Fischlham_x000d_17.08.2025" display="https://www.iwwfed-ea.org/classic/25AUT006/"/>
    <hyperlink ref="O90" r:id="rId53" tooltip="Austrian Open 2025_x000d_Fischlham_x000d_06.07.2025" display="https://www.iwwfed-ea.org/classic/25AUT002/"/>
    <hyperlink ref="O92" r:id="rId54" tooltip="Austrian Masters All Categories_x000d_Fischlham_x000d_17.08.2025" display="https://www.iwwfed-ea.org/classic/25AUT006/"/>
    <hyperlink ref="B99" r:id="rId55" display="https://iwwfed-ea.org/classic/rl2025/eame/index.php?skier=FRA372023602"/>
    <hyperlink ref="O99" r:id="rId56" tooltip="Sunset Fall Classic_x000d_Sunset Lakes, Groveland, FL_x000d_05.10.2025" display="http://www.iwsftournament.com/homologation/scorebooks/20251007211001Scorebook26S022CS.HTM"/>
    <hyperlink ref="B100" r:id="rId57" display="https://iwwfed-ea.org/classic/rl2025/eame/index.php?skier=UKR452022985"/>
    <hyperlink ref="O100" r:id="rId58" tooltip="2025 IWWF E&amp;A Youth (U14 &amp; U17) Championship_x000d_Botaski - Sesena Waterski Complex_x000d_20.07.2025" display="https://www.iwwfed-ea.org/classic/25EURO06/"/>
    <hyperlink ref="B102" r:id="rId59" display="https://iwwfed-ea.org/classic/rl2025/eame/index.php?skier=ITA582022916"/>
    <hyperlink ref="O102" r:id="rId60" tooltip="II Jolly Overall Cup_x000d_San Gervasio Bresciano_x000d_14.09.2025" display="https://www.iwwfed-ea.org/classic/25ITA004/"/>
    <hyperlink ref="B103" r:id="rId61" display="https://iwwfed-ea.org/classic/rl2025/eame/index.php?skier=GBR962024132"/>
    <hyperlink ref="O103" r:id="rId62" tooltip="Turps Trophy_x000d_Gosfield Lake Water Ski Club_x000d_28.09.2025" display="https://www.iwwfed-ea.org/classic/25GBR012/"/>
    <hyperlink ref="B104" r:id="rId63" display="https://iwwfed-ea.org/classic/rl2025/eame/index.php?skier=AUT492023986"/>
    <hyperlink ref="O104" r:id="rId64" tooltip="Austrian Masters All Categories_x000d_Fischlham_x000d_17.08.2025" display="https://www.iwwfed-ea.org/classic/25AUT006/"/>
    <hyperlink ref="B105" r:id="rId65" display="https://iwwfed-ea.org/classic/rl2025/eame/index.php?skier=ITA422024247"/>
    <hyperlink ref="O105" r:id="rId66" tooltip="II Jolly Overall Cup_x000d_San Gervasio Bresciano_x000d_14.09.2025" display="https://www.iwwfed-ea.org/classic/25ITA004/"/>
    <hyperlink ref="B106" r:id="rId67" display="https://iwwfed-ea.org/classic/rl2025/eame/index.php?skier=SVK862020805"/>
    <hyperlink ref="O106" r:id="rId68" tooltip="Austrian Open 2025_x000d_Fischlham_x000d_06.07.2025" display="https://www.iwwfed-ea.org/classic/25AUT002/"/>
    <hyperlink ref="B107" r:id="rId69" display="https://iwwfed-ea.org/classic/rl2025/eame/index.php?skier=GER792023879"/>
    <hyperlink ref="O107" r:id="rId70" tooltip="II Jolly Overall Cup_x000d_San Gervasio Bresciano_x000d_14.09.2025" display="https://www.iwwfed-ea.org/classic/25ITA004/"/>
    <hyperlink ref="B108" r:id="rId71" display="https://iwwfed-ea.org/classic/rl2025/eame/index.php?skier=GRE982018487"/>
    <hyperlink ref="O108" r:id="rId72" tooltip="Austrian Masters All Categories_x000d_Fischlham_x000d_17.08.2025" display="https://www.iwwfed-ea.org/classic/25AUT006/"/>
    <hyperlink ref="B109" r:id="rId73" display="https://iwwfed-ea.org/classic/rl2025/eame/index.php?skier=IWF100200014"/>
    <hyperlink ref="O109" r:id="rId74" tooltip="2025 IWWF E&amp;A Youth (U14 &amp; U17) Championship_x000d_Botaski - Sesena Waterski Complex_x000d_20.07.2025" display="https://www.iwwfed-ea.org/classic/25EURO06/"/>
    <hyperlink ref="B120" r:id="rId75" display="https://iwwfed-ea.org/classic/rl2025/eame/index.php?skier=GER842001729"/>
    <hyperlink ref="B121" r:id="rId76" display="https://iwwfed-ea.org/classic/rl2025/eame/index.php?skier=AUT982024229"/>
    <hyperlink ref="B122" r:id="rId77" display="https://iwwfed-ea.org/classic/rl2025/eame/index.php?skier=AUT982024234"/>
    <hyperlink ref="B123" r:id="rId78" display="https://iwwfed-ea.org/classic/rl2025/eame/index.php?skier=GRE982018661"/>
    <hyperlink ref="B124" r:id="rId79" display="https://iwwfed-ea.org/classic/rl2025/eame/index.php?skier=AUT982024322"/>
    <hyperlink ref="B125" r:id="rId80" display="https://iwwfed-ea.org/classic/rl2025/eame/index.php?skier=GBR982015578"/>
    <hyperlink ref="B126" r:id="rId81" display="https://iwwfed-ea.org/classic/rl2025/eame/index.php?skier=FRA982023672"/>
    <hyperlink ref="B127" r:id="rId82" display="https://iwwfed-ea.org/classic/rl2025/eame/index.php?skier=AUT982024317"/>
    <hyperlink ref="B132" r:id="rId83" display="https://iwwfed-ea.org/classic/rl2025/eame/index.php?skier=UKR982023755"/>
    <hyperlink ref="B133" r:id="rId84" display="https://iwwfed-ea.org/classic/rl2025/eame/index.php?skier=AUT982024296"/>
    <hyperlink ref="B142" r:id="rId85" display="https://iwwfed-ea.org/classic/rl2025/eame/index.php?skier=GER842001729"/>
    <hyperlink ref="B143" r:id="rId86" display="https://iwwfed-ea.org/classic/rl2025/eame/index.php?skier=AUT982024229"/>
    <hyperlink ref="B144" r:id="rId87" display="https://iwwfed-ea.org/classic/rl2025/eame/index.php?skier=AUT982024234"/>
    <hyperlink ref="B145" r:id="rId88" display="https://iwwfed-ea.org/classic/rl2025/eame/index.php?skier=GRE982018661"/>
    <hyperlink ref="B146" r:id="rId89" display="https://iwwfed-ea.org/classic/rl2025/eame/index.php?skier=AUT982024322"/>
    <hyperlink ref="B147" r:id="rId90" display="https://iwwfed-ea.org/classic/rl2025/eame/index.php?skier=GBR982015578"/>
    <hyperlink ref="B148" r:id="rId91" display="https://iwwfed-ea.org/classic/rl2025/eame/index.php?skier=FRA982023672"/>
    <hyperlink ref="O142" r:id="rId92" tooltip="KLI Trophy 2025_x000d_Fosso Ghiaia_x000d_21.09.2025" display="https://www.iwwfed-ea.org/classic/25ITA015/"/>
    <hyperlink ref="O143" r:id="rId93" tooltip="KLI Trophy 2025_x000d_Fosso Ghiaia_x000d_21.09.2025" display="https://www.iwwfed-ea.org/classic/25ITA015/"/>
    <hyperlink ref="O144" r:id="rId94" tooltip="Austrian Masters All Categories_x000d_Fischlham_x000d_17.08.2025" display="https://www.iwwfed-ea.org/classic/25AUT006/"/>
    <hyperlink ref="O145" r:id="rId95" tooltip="Austrian Masters All Categories_x000d_Fischlham_x000d_17.08.2025" display="https://www.iwwfed-ea.org/classic/25AUT006/"/>
    <hyperlink ref="O146" r:id="rId96" tooltip="Austrian Masters All Categories_x000d_Fischlham_x000d_17.08.2025" display="https://www.iwwfed-ea.org/classic/25AUT006/"/>
    <hyperlink ref="O147" r:id="rId97" tooltip="Turps Trophy_x000d_Gosfield Lake Water Ski Club_x000d_28.09.2025" display="https://www.iwwfed-ea.org/classic/25GBR012/"/>
    <hyperlink ref="O148" r:id="rId98" tooltip="Championnat de France RELEVES 2025_x000d_Ski nautique Montbeliardais_x000d_11.07.2025" display="https://www.iwwfed-ea.org/classic/25FRA016/"/>
    <hyperlink ref="B149" r:id="rId99" display="https://iwwfed-ea.org/classic/rl2025/eame/index.php?skier=AUT982024317"/>
    <hyperlink ref="O149" r:id="rId100" tooltip="Linz Open in Memoriam Franz Kuhn_x000d_Salmsee, Steyregg_x000d_13.07.2025" display="https://www.iwwfed-ea.org/classic/25AUT003/"/>
    <hyperlink ref="B150" r:id="rId101" display="https://iwwfed-ea.org/classic/rl2025/eame/index.php?skier=UKR982023755"/>
    <hyperlink ref="O150" r:id="rId102" tooltip="2025 IWWF E&amp;A Youth (U14 &amp; U17) Championship_x000d_Botaski - Sesena Waterski Complex_x000d_20.07.2025" display="https://www.iwwfed-ea.org/classic/25EURO06/"/>
    <hyperlink ref="B151" r:id="rId103" display="https://iwwfed-ea.org/classic/rl2025/eame/index.php?skier=AUT982024296"/>
    <hyperlink ref="O151" r:id="rId104" tooltip="Austrian Masters All Categories_x000d_Fischlham_x000d_17.08.2025" display="https://www.iwwfed-ea.org/classic/25AUT006/"/>
    <hyperlink ref="O118" r:id="rId105" tooltip="2025 IWWF E&amp;A Youth (U14 &amp; U17) Championship_x000d_Botaski - Sesena Waterski Complex_x000d_20.07.2025" display="https://www.iwwfed-ea.org/classic/25EURO06/"/>
    <hyperlink ref="O120" r:id="rId106" tooltip="KLI Trophy 2025_x000d_Fosso Ghiaia_x000d_21.09.2025" display="https://www.iwwfed-ea.org/classic/25ITA015/"/>
    <hyperlink ref="O121" r:id="rId107" tooltip="KLI Trophy 2025_x000d_Fosso Ghiaia_x000d_21.09.2025" display="https://www.iwwfed-ea.org/classic/25ITA015/"/>
    <hyperlink ref="O122" r:id="rId108" tooltip="Austrian Masters All Categories_x000d_Fischlham_x000d_17.08.2025" display="https://www.iwwfed-ea.org/classic/25AUT006/"/>
    <hyperlink ref="O123" r:id="rId109" tooltip="Austrian Masters All Categories_x000d_Fischlham_x000d_17.08.2025" display="https://www.iwwfed-ea.org/classic/25AUT006/"/>
    <hyperlink ref="O124" r:id="rId110" tooltip="Austrian Masters All Categories_x000d_Fischlham_x000d_17.08.2025" display="https://www.iwwfed-ea.org/classic/25AUT006/"/>
    <hyperlink ref="O125" r:id="rId111" tooltip="Turps Trophy_x000d_Gosfield Lake Water Ski Club_x000d_28.09.2025" display="https://www.iwwfed-ea.org/classic/25GBR012/"/>
    <hyperlink ref="O126" r:id="rId112" tooltip="Championnat de France RELEVES 2025_x000d_Ski nautique Montbeliardais_x000d_11.07.2025" display="https://www.iwwfed-ea.org/classic/25FRA016/"/>
    <hyperlink ref="O127" r:id="rId113" tooltip="Linz Open in Memoriam Franz Kuhn_x000d_Salmsee, Steyregg_x000d_13.07.2025" display="https://www.iwwfed-ea.org/classic/25AUT003/"/>
    <hyperlink ref="O132" r:id="rId114" tooltip="2025 IWWF E&amp;A Youth (U14 &amp; U17) Championship_x000d_Botaski - Sesena Waterski Complex_x000d_20.07.2025" display="https://www.iwwfed-ea.org/classic/25EURO06/"/>
    <hyperlink ref="O133" r:id="rId115" tooltip="Austrian Masters All Categories_x000d_Fischlham_x000d_17.08.2025" display="https://www.iwwfed-ea.org/classic/25AUT006/"/>
    <hyperlink ref="O141" r:id="rId116" tooltip="2025 IWWF E&amp;A Youth (U14 &amp; U17) Championship_x000d_Botaski - Sesena Waterski Complex_x000d_20.07.2025" display="https://www.iwwfed-ea.org/classic/25EURO06/"/>
    <hyperlink ref="O13" r:id="rId117" display="https://ems.iwwf.sport/Competitions/Details?Id=9ba15c3c-c348-4314-b552-9893d0dfa5d8"/>
    <hyperlink ref="B18" r:id="rId118" display="https://ems.iwwf.sport/RankingList/ScoringDetailsWaterSki?Id=29a5a2c3-512f-4058-8c95-f659e42af6ba&amp;RankingListLogId=9d322ae2-83fd-4970-ae1b-3e043c647ac1&amp;Event=14&amp;IdRankinglistPlacement=8e96a91b-6064-4641-8af6-f510e09efc44&amp;DisciplineId=7&amp;EventId=14&amp;SeasonId=10&amp;Month=5&amp;RLAgeCategoryId=&amp;Gender=2&amp;ConfederationId=&amp;FederationId=&amp;Lastname=&amp;Firstname=&amp;AthleteCode=&amp;RLConfederationId=1"/>
    <hyperlink ref="O18" r:id="rId119" display="https://ems.iwwf.sport/Competitions/Details?Id=6699b302-632c-4bea-9d11-b505f1696b8b"/>
    <hyperlink ref="B45" r:id="rId120" display="https://ems.iwwf.sport/RankingList/ScoringDetailsWaterSki?Id=29a5a2c3-512f-4058-8c95-f659e42af6ba&amp;RankingListLogId=9d322ae2-83fd-4970-ae1b-3e043c647ac1&amp;Event=14&amp;IdRankinglistPlacement=8e96a91b-6064-4641-8af6-f510e09efc44&amp;DisciplineId=7&amp;EventId=14&amp;SeasonId=10&amp;Month=5&amp;RLAgeCategoryId=&amp;Gender=2&amp;ConfederationId=&amp;FederationId=&amp;Lastname=&amp;Firstname=&amp;AthleteCode=&amp;RLConfederationId=1"/>
    <hyperlink ref="O45" r:id="rId121" display="https://ems.iwwf.sport/Competitions/Details?Id=6699b302-632c-4bea-9d11-b505f1696b8b"/>
    <hyperlink ref="O53" r:id="rId122" display="https://ems.iwwf.sport/Competitions/Details?Id=9ba15c3c-c348-4314-b552-9893d0dfa5d8"/>
    <hyperlink ref="B58" r:id="rId123" display="https://ems.iwwf.sport/RankingList/ScoringDetailsWaterSki?Id=58520de6-e9b3-4f4b-9462-6fc4ae60eaf7&amp;RankingListLogId=9d322ae2-83fd-4970-ae1b-3e043c647ac1&amp;Event=14&amp;IdRankinglistPlacement=fbd7d2b1-f2bc-4196-aba5-f2082c97c5db&amp;DisciplineId=7&amp;EventId=14&amp;SeasonId=10&amp;Month=5&amp;RLAgeCategoryId=102&amp;Gender=2&amp;ConfederationId=&amp;FederationId=&amp;Lastname=&amp;Firstname=&amp;AthleteCode=&amp;RLConfederationId=1"/>
    <hyperlink ref="O58" r:id="rId124" tooltip="II Jolly Overall Cup_x000d_San Gervasio Bresciano_x000d_14.09.2025" display="https://www.iwwfed-ea.org/classic/25ITA004/"/>
    <hyperlink ref="O81" r:id="rId125" display="https://ems.iwwf.sport/Competitions/Details?Id=9ba15c3c-c348-4314-b552-9893d0dfa5d8"/>
    <hyperlink ref="O78" r:id="rId126" display="https://ems.iwwf.sport/Competitions/Details?Id=9ba15c3c-c348-4314-b552-9893d0dfa5d8"/>
    <hyperlink ref="O79" r:id="rId127" display="https://ems.iwwf.sport/Competitions/Details?Id=6699b302-632c-4bea-9d11-b505f1696b8b"/>
    <hyperlink ref="B80" r:id="rId128" display="https://ems.iwwf.sport/RankingList/ScoringDetailsWaterSki?Id=83ff6df0-f46e-46d5-a4c2-a96408f61527&amp;RankingListLogId=9d322ae2-83fd-4970-ae1b-3e043c647ac1&amp;Event=14&amp;IdRankinglistPlacement=f750e5d5-e2c8-47ac-ac67-2ccb2df30832&amp;DisciplineId=7&amp;EventId=14&amp;SeasonId=10&amp;Month=5&amp;RLAgeCategoryId=&amp;Gender=2&amp;ConfederationId=&amp;FederationId=&amp;Lastname=&amp;Firstname=&amp;AthleteCode=&amp;RLConfederationId=1"/>
    <hyperlink ref="B85" r:id="rId129" display="https://ems.iwwf.sport/RankingList/ScoringDetailsWaterSki?Id=6c2622b7-288a-4a81-a5a9-5bd4c98a3bc1&amp;RankingListLogId=9d322ae2-83fd-4970-ae1b-3e043c647ac1&amp;Event=14&amp;IdRankinglistPlacement=96d4c179-3279-4529-a2b3-fec4d138ebde&amp;DisciplineId=7&amp;EventId=14&amp;SeasonId=10&amp;Month=5&amp;RLAgeCategoryId=&amp;Gender=2&amp;ConfederationId=&amp;FederationId=&amp;Lastname=&amp;Firstname=&amp;AthleteCode=&amp;RLConfederationId=1"/>
    <hyperlink ref="O85" r:id="rId130" display="https://ems.iwwf.sport/Competitions/Details?Id=9ba15c3c-c348-4314-b552-9893d0dfa5d8"/>
    <hyperlink ref="B130" r:id="rId131" display="https://ems.iwwf.sport/RankingList/ScoringDetailsWaterSki?Id=ec3d84db-4109-4f3d-9038-d46a481b8a6d&amp;RankingListLogId=9d322ae2-83fd-4970-ae1b-3e043c647ac1&amp;Event=14&amp;IdRankinglistPlacement=ce509e5f-8a90-409e-8b4c-df76935050ab&amp;DisciplineId=7&amp;EventId=14&amp;SeasonId=10&amp;Month=5&amp;RLAgeCategoryId=&amp;Gender=2&amp;ConfederationId=&amp;FederationId=&amp;Lastname=&amp;Firstname=&amp;AthleteCode=&amp;RLConfederationId=1"/>
    <hyperlink ref="O128" r:id="rId132" display="https://ems.iwwf.sport/Competitions/Details?Id=f8341105-b6c2-40b7-b307-a313ea39560c"/>
  </hyperlinks>
  <pageMargins left="0.7" right="0.3125" top="0.20461309523809523" bottom="0.28125" header="0.3" footer="0.3"/>
  <pageSetup paperSize="9" orientation="landscape" horizontalDpi="0" verticalDpi="0" r:id="rId1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Слалом W DRL 05.05.2026</vt:lpstr>
      <vt:lpstr>Фигуры W DRL 05.05.2026</vt:lpstr>
      <vt:lpstr>Трамплин W DRL 05.05.2026</vt:lpstr>
      <vt:lpstr> Многоборье 05.05.2026 (в2)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2025-12-24T20:18:28Z</cp:lastPrinted>
  <dcterms:created xsi:type="dcterms:W3CDTF">2025-12-15T11:55:52Z</dcterms:created>
  <dcterms:modified xsi:type="dcterms:W3CDTF">2026-06-01T16:21:34Z</dcterms:modified>
</cp:coreProperties>
</file>