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enovo\Documents\Рейтинги по годам\Динамический рейтинг 2026 мужчины\"/>
    </mc:Choice>
  </mc:AlternateContent>
  <xr:revisionPtr revIDLastSave="0" documentId="8_{EAA931EB-1017-8D4F-AA8D-358A1CC3DA64}" xr6:coauthVersionLast="47" xr6:coauthVersionMax="47" xr10:uidLastSave="{00000000-0000-0000-0000-000000000000}"/>
  <bookViews>
    <workbookView xWindow="0" yWindow="0" windowWidth="20490" windowHeight="7755" activeTab="2" xr2:uid="{00000000-000D-0000-FFFF-FFFF00000000}"/>
  </bookViews>
  <sheets>
    <sheet name="Слалом W DRL 01.01.2026" sheetId="1" r:id="rId1"/>
    <sheet name="Tricks  DRL all Men 01.01.2026" sheetId="3" r:id="rId2"/>
    <sheet name="Jump all MEN DRL 01.01.2026" sheetId="4" r:id="rId3"/>
    <sheet name="V2 All Men Overall 2026 DRL" sheetId="6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20" i="1"/>
  <c r="H121" i="1"/>
  <c r="H122" i="1"/>
  <c r="H123" i="1"/>
  <c r="H124" i="1"/>
  <c r="H125" i="1"/>
  <c r="H119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03" i="1"/>
  <c r="H86" i="6"/>
  <c r="H87" i="6"/>
  <c r="H88" i="6"/>
  <c r="H89" i="6"/>
  <c r="H90" i="6"/>
  <c r="H91" i="6"/>
  <c r="H92" i="6"/>
  <c r="H93" i="6"/>
  <c r="H94" i="6"/>
  <c r="H95" i="6"/>
  <c r="H96" i="6"/>
  <c r="H85" i="6"/>
  <c r="H84" i="6"/>
  <c r="H81" i="6"/>
  <c r="H82" i="6"/>
  <c r="H83" i="6"/>
  <c r="H80" i="6"/>
  <c r="H79" i="6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J129" i="6"/>
  <c r="H129" i="6"/>
  <c r="M129" i="6"/>
  <c r="J128" i="6"/>
  <c r="H128" i="6"/>
  <c r="J127" i="6"/>
  <c r="H127" i="6"/>
  <c r="M127" i="6"/>
  <c r="J126" i="6"/>
  <c r="H126" i="6"/>
  <c r="L125" i="6"/>
  <c r="J125" i="6"/>
  <c r="H125" i="6"/>
  <c r="L124" i="6"/>
  <c r="J124" i="6"/>
  <c r="H124" i="6"/>
  <c r="L123" i="6"/>
  <c r="J123" i="6"/>
  <c r="H123" i="6"/>
  <c r="L122" i="6"/>
  <c r="J122" i="6"/>
  <c r="H122" i="6"/>
  <c r="L121" i="6"/>
  <c r="J121" i="6"/>
  <c r="H121" i="6"/>
  <c r="L120" i="6"/>
  <c r="J120" i="6"/>
  <c r="H120" i="6"/>
  <c r="L119" i="6"/>
  <c r="J119" i="6"/>
  <c r="H119" i="6"/>
  <c r="L118" i="6"/>
  <c r="J118" i="6"/>
  <c r="H118" i="6"/>
  <c r="L117" i="6"/>
  <c r="J117" i="6"/>
  <c r="H117" i="6"/>
  <c r="L116" i="6"/>
  <c r="J116" i="6"/>
  <c r="H116" i="6"/>
  <c r="L115" i="6"/>
  <c r="J115" i="6"/>
  <c r="H115" i="6"/>
  <c r="L114" i="6"/>
  <c r="J114" i="6"/>
  <c r="H114" i="6"/>
  <c r="L103" i="6"/>
  <c r="J103" i="6"/>
  <c r="H103" i="6"/>
  <c r="L96" i="6"/>
  <c r="J96" i="6"/>
  <c r="L95" i="6"/>
  <c r="J95" i="6"/>
  <c r="L94" i="6"/>
  <c r="J94" i="6"/>
  <c r="L93" i="6"/>
  <c r="J93" i="6"/>
  <c r="J92" i="6"/>
  <c r="L91" i="6"/>
  <c r="J91" i="6"/>
  <c r="L90" i="6"/>
  <c r="J90" i="6"/>
  <c r="L89" i="6"/>
  <c r="J89" i="6"/>
  <c r="L88" i="6"/>
  <c r="J88" i="6"/>
  <c r="L87" i="6"/>
  <c r="J87" i="6"/>
  <c r="L86" i="6"/>
  <c r="J86" i="6"/>
  <c r="L85" i="6"/>
  <c r="J85" i="6"/>
  <c r="L84" i="6"/>
  <c r="J84" i="6"/>
  <c r="L83" i="6"/>
  <c r="J83" i="6"/>
  <c r="L82" i="6"/>
  <c r="J82" i="6"/>
  <c r="L81" i="6"/>
  <c r="J81" i="6"/>
  <c r="L80" i="6"/>
  <c r="J80" i="6"/>
  <c r="L79" i="6"/>
  <c r="J79" i="6"/>
  <c r="L65" i="6"/>
  <c r="J65" i="6"/>
  <c r="H65" i="6"/>
  <c r="L57" i="6"/>
  <c r="J57" i="6"/>
  <c r="H57" i="6"/>
  <c r="J56" i="6"/>
  <c r="H56" i="6"/>
  <c r="L55" i="6"/>
  <c r="J55" i="6"/>
  <c r="H55" i="6"/>
  <c r="L54" i="6"/>
  <c r="J54" i="6"/>
  <c r="H54" i="6"/>
  <c r="L53" i="6"/>
  <c r="J53" i="6"/>
  <c r="H53" i="6"/>
  <c r="L52" i="6"/>
  <c r="J52" i="6"/>
  <c r="H52" i="6"/>
  <c r="L51" i="6"/>
  <c r="J51" i="6"/>
  <c r="H51" i="6"/>
  <c r="L50" i="6"/>
  <c r="J50" i="6"/>
  <c r="H50" i="6"/>
  <c r="L49" i="6"/>
  <c r="J49" i="6"/>
  <c r="H49" i="6"/>
  <c r="L48" i="6"/>
  <c r="J48" i="6"/>
  <c r="H48" i="6"/>
  <c r="L47" i="6"/>
  <c r="J47" i="6"/>
  <c r="H47" i="6"/>
  <c r="L46" i="6"/>
  <c r="J46" i="6"/>
  <c r="H46" i="6"/>
  <c r="L45" i="6"/>
  <c r="J45" i="6"/>
  <c r="H45" i="6"/>
  <c r="L44" i="6"/>
  <c r="J44" i="6"/>
  <c r="H44" i="6"/>
  <c r="L43" i="6"/>
  <c r="J43" i="6"/>
  <c r="H43" i="6"/>
  <c r="L31" i="6"/>
  <c r="J31" i="6"/>
  <c r="H31" i="6"/>
  <c r="I24" i="6"/>
  <c r="J24" i="6"/>
  <c r="H24" i="6"/>
  <c r="I23" i="6"/>
  <c r="J23" i="6"/>
  <c r="H23" i="6"/>
  <c r="L22" i="6"/>
  <c r="I22" i="6"/>
  <c r="J22" i="6"/>
  <c r="H22" i="6"/>
  <c r="L21" i="6"/>
  <c r="J21" i="6"/>
  <c r="H21" i="6"/>
  <c r="L20" i="6"/>
  <c r="J20" i="6"/>
  <c r="H20" i="6"/>
  <c r="L19" i="6"/>
  <c r="J19" i="6"/>
  <c r="H19" i="6"/>
  <c r="L18" i="6"/>
  <c r="J18" i="6"/>
  <c r="H18" i="6"/>
  <c r="L17" i="6"/>
  <c r="J17" i="6"/>
  <c r="H17" i="6"/>
  <c r="L16" i="6"/>
  <c r="J16" i="6"/>
  <c r="H16" i="6"/>
  <c r="L15" i="6"/>
  <c r="J15" i="6"/>
  <c r="H15" i="6"/>
  <c r="L14" i="6"/>
  <c r="J14" i="6"/>
  <c r="H14" i="6"/>
  <c r="L13" i="6"/>
  <c r="J13" i="6"/>
  <c r="H13" i="6"/>
  <c r="L12" i="6"/>
  <c r="J12" i="6"/>
  <c r="H12" i="6"/>
  <c r="L11" i="6"/>
  <c r="J11" i="6"/>
  <c r="H11" i="6"/>
  <c r="L10" i="6"/>
  <c r="J10" i="6"/>
  <c r="H10" i="6"/>
  <c r="L9" i="6"/>
  <c r="J9" i="6"/>
  <c r="H9" i="6"/>
  <c r="L8" i="6"/>
  <c r="J8" i="6"/>
  <c r="H8" i="6"/>
  <c r="M9" i="6"/>
  <c r="M13" i="6"/>
  <c r="M17" i="6"/>
  <c r="M21" i="6"/>
  <c r="M44" i="6"/>
  <c r="M48" i="6"/>
  <c r="M128" i="6"/>
  <c r="M84" i="6"/>
  <c r="M82" i="6"/>
  <c r="M86" i="6"/>
  <c r="M90" i="6"/>
  <c r="M52" i="6"/>
  <c r="M56" i="6"/>
  <c r="M16" i="6"/>
  <c r="M12" i="6"/>
  <c r="M20" i="6"/>
  <c r="M93" i="6"/>
  <c r="M125" i="6"/>
  <c r="M8" i="6"/>
  <c r="M11" i="6"/>
  <c r="M15" i="6"/>
  <c r="M19" i="6"/>
  <c r="M10" i="6"/>
  <c r="M14" i="6"/>
  <c r="M18" i="6"/>
  <c r="M115" i="6"/>
  <c r="M119" i="6"/>
  <c r="M123" i="6"/>
  <c r="M126" i="6"/>
  <c r="M57" i="6"/>
  <c r="M81" i="6"/>
  <c r="M85" i="6"/>
  <c r="M89" i="6"/>
  <c r="M96" i="6"/>
  <c r="M124" i="6"/>
  <c r="M45" i="6"/>
  <c r="M49" i="6"/>
  <c r="M53" i="6"/>
  <c r="M92" i="6"/>
  <c r="M22" i="6"/>
  <c r="M114" i="6"/>
  <c r="M118" i="6"/>
  <c r="M43" i="6"/>
  <c r="M47" i="6"/>
  <c r="M51" i="6"/>
  <c r="M55" i="6"/>
  <c r="M80" i="6"/>
  <c r="M88" i="6"/>
  <c r="M95" i="6"/>
  <c r="M117" i="6"/>
  <c r="M121" i="6"/>
  <c r="M24" i="6"/>
  <c r="M23" i="6"/>
  <c r="M122" i="6"/>
  <c r="M31" i="6"/>
  <c r="M46" i="6"/>
  <c r="M50" i="6"/>
  <c r="M54" i="6"/>
  <c r="M79" i="6"/>
  <c r="M83" i="6"/>
  <c r="M87" i="6"/>
  <c r="M91" i="6"/>
  <c r="M94" i="6"/>
  <c r="M116" i="6"/>
  <c r="M120" i="6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72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26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27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</calcChain>
</file>

<file path=xl/sharedStrings.xml><?xml version="1.0" encoding="utf-8"?>
<sst xmlns="http://schemas.openxmlformats.org/spreadsheetml/2006/main" count="1991" uniqueCount="458">
  <si>
    <t xml:space="preserve"> Г Р</t>
  </si>
  <si>
    <t>Категория</t>
  </si>
  <si>
    <t xml:space="preserve">рез-т </t>
  </si>
  <si>
    <t>многоборье</t>
  </si>
  <si>
    <t>U21</t>
  </si>
  <si>
    <t>U17</t>
  </si>
  <si>
    <t>U14</t>
  </si>
  <si>
    <t>U12</t>
  </si>
  <si>
    <t xml:space="preserve"> рейтинг ЕА</t>
  </si>
  <si>
    <t>BLR</t>
  </si>
  <si>
    <t>GER</t>
  </si>
  <si>
    <t>CZE</t>
  </si>
  <si>
    <t>AUT</t>
  </si>
  <si>
    <t>UKR</t>
  </si>
  <si>
    <t>FRA</t>
  </si>
  <si>
    <t>GBR</t>
  </si>
  <si>
    <t>SUI</t>
  </si>
  <si>
    <t>Страна</t>
  </si>
  <si>
    <t>рейтинг на 01.01.2026</t>
  </si>
  <si>
    <t>ДИНАМИЧЕСКИЙ РЕЙТИНГ</t>
  </si>
  <si>
    <t xml:space="preserve"> по ВОДНОЛЫЖНОМУ СПОРТУ за КАТЕРОМ  на  01.01.2026 </t>
  </si>
  <si>
    <t>СЛАЛОМ</t>
  </si>
  <si>
    <t>№ пп</t>
  </si>
  <si>
    <t>Фамилия, имя</t>
  </si>
  <si>
    <t>буи</t>
  </si>
  <si>
    <t>примеча- ние</t>
  </si>
  <si>
    <t>очки</t>
  </si>
  <si>
    <t>25S071R</t>
  </si>
  <si>
    <t>ITA</t>
  </si>
  <si>
    <t>25EURO05</t>
  </si>
  <si>
    <t>SWE</t>
  </si>
  <si>
    <t>25ITA001</t>
  </si>
  <si>
    <t>25GEO001</t>
  </si>
  <si>
    <t>25CZE002</t>
  </si>
  <si>
    <t>25IWWF04</t>
  </si>
  <si>
    <t>BEL</t>
  </si>
  <si>
    <t>2004</t>
  </si>
  <si>
    <t>25ЧРБ</t>
  </si>
  <si>
    <t>1,50/55/12.00</t>
  </si>
  <si>
    <t>25КС-1</t>
  </si>
  <si>
    <t>·</t>
  </si>
  <si>
    <t>места в рейтинге при одинаковых результатах определяются по второму результату спортсмена.</t>
  </si>
  <si>
    <t>отсутствие места в графе "рейтинг ЕА" означает отсутствие результата в данном виде,  соответствующего требованию в критериях</t>
  </si>
  <si>
    <t>2008</t>
  </si>
  <si>
    <t>2010</t>
  </si>
  <si>
    <t>2006</t>
  </si>
  <si>
    <t>2007</t>
  </si>
  <si>
    <t>GRE</t>
  </si>
  <si>
    <t>25AUT006</t>
  </si>
  <si>
    <t>2011</t>
  </si>
  <si>
    <t>2,00/55/12.00</t>
  </si>
  <si>
    <t>DEN</t>
  </si>
  <si>
    <t>SVK</t>
  </si>
  <si>
    <t>25AUT002</t>
  </si>
  <si>
    <t>2009</t>
  </si>
  <si>
    <t>25EURO06</t>
  </si>
  <si>
    <t>2,00/55/13.00</t>
  </si>
  <si>
    <t>1,50/55/13.00</t>
  </si>
  <si>
    <t>25ПЕ14</t>
  </si>
  <si>
    <t>2014</t>
  </si>
  <si>
    <t>2013</t>
  </si>
  <si>
    <t>25ITA015</t>
  </si>
  <si>
    <t>2012</t>
  </si>
  <si>
    <t>25AUT003</t>
  </si>
  <si>
    <t>POL</t>
  </si>
  <si>
    <t>25GER003</t>
  </si>
  <si>
    <t>25BEL003</t>
  </si>
  <si>
    <t>*</t>
  </si>
  <si>
    <t>ФИГУРНОЕ КАТАНИЕ</t>
  </si>
  <si>
    <t>Фамилия , имя</t>
  </si>
  <si>
    <t>FIN</t>
  </si>
  <si>
    <t>Многоборье</t>
  </si>
  <si>
    <t>МНОГОБОРЬЕ</t>
  </si>
  <si>
    <t>Г.Р.</t>
  </si>
  <si>
    <t xml:space="preserve">Категория </t>
  </si>
  <si>
    <t>Слалом</t>
  </si>
  <si>
    <t xml:space="preserve">Фигуры </t>
  </si>
  <si>
    <t>Трамплин</t>
  </si>
  <si>
    <t>Сумма по трем видам</t>
  </si>
  <si>
    <t xml:space="preserve"> место в  рейтинге ЕА</t>
  </si>
  <si>
    <t>соревно вания</t>
  </si>
  <si>
    <t>Результат</t>
  </si>
  <si>
    <t>Буи</t>
  </si>
  <si>
    <t>рез-т            Очки ф.к.</t>
  </si>
  <si>
    <t>рез-т  метры</t>
  </si>
  <si>
    <t>Много-борье</t>
  </si>
  <si>
    <t>Много-борье (очки)</t>
  </si>
  <si>
    <t>1</t>
  </si>
  <si>
    <t>25EURO03</t>
  </si>
  <si>
    <t>2</t>
  </si>
  <si>
    <t>3</t>
  </si>
  <si>
    <t>4</t>
  </si>
  <si>
    <t>5</t>
  </si>
  <si>
    <t>6</t>
  </si>
  <si>
    <t>7</t>
  </si>
  <si>
    <t>25FIN004</t>
  </si>
  <si>
    <t>8</t>
  </si>
  <si>
    <t>26S012R</t>
  </si>
  <si>
    <t>9</t>
  </si>
  <si>
    <t>26S022R</t>
  </si>
  <si>
    <t>10</t>
  </si>
  <si>
    <t>26S051R</t>
  </si>
  <si>
    <t>11</t>
  </si>
  <si>
    <t>12</t>
  </si>
  <si>
    <t>2005</t>
  </si>
  <si>
    <t>13</t>
  </si>
  <si>
    <t>25RL RB</t>
  </si>
  <si>
    <t>14</t>
  </si>
  <si>
    <t>15</t>
  </si>
  <si>
    <t>16</t>
  </si>
  <si>
    <t>* нет результата на скорости , с которой начисляются  многоборные очки.  Очки не начисляются.</t>
  </si>
  <si>
    <t>** Максимально возможный результат  в данной возрастной категории с начислением очков  для многоборья</t>
  </si>
  <si>
    <r>
      <t xml:space="preserve"> перешедшие  в старшую возрастную группу в 2026г.  - </t>
    </r>
    <r>
      <rPr>
        <sz val="12"/>
        <color rgb="FFFF0000"/>
        <rFont val="Times New Roman"/>
        <family val="1"/>
        <charset val="204"/>
      </rPr>
      <t>выделено красным цветом</t>
    </r>
  </si>
  <si>
    <t>"Результат европейского рейтинга</t>
  </si>
  <si>
    <t>25FRA005</t>
  </si>
  <si>
    <t>25ITA004</t>
  </si>
  <si>
    <t>5,00/55/13.00</t>
  </si>
  <si>
    <t>25GBR012</t>
  </si>
  <si>
    <t>IWF</t>
  </si>
  <si>
    <t>*6,00/52</t>
  </si>
  <si>
    <t xml:space="preserve">* нет результата , достаточного для  начисления очков в  многоборье или у спортсмена нет результата  в виде.  Очки не начисляются </t>
  </si>
  <si>
    <t>** Максимально возможный результат для многоборья в данной возрастной категории</t>
  </si>
  <si>
    <t>результаты рейтинга Республики Беларусь</t>
  </si>
  <si>
    <t>25FRA016</t>
  </si>
  <si>
    <t xml:space="preserve">рез-т  </t>
  </si>
  <si>
    <t>метры</t>
  </si>
  <si>
    <t xml:space="preserve">рез-т           </t>
  </si>
  <si>
    <t xml:space="preserve"> (очки)</t>
  </si>
  <si>
    <t>очки ф.к.</t>
  </si>
  <si>
    <r>
      <t xml:space="preserve"> перешедшие  в старшую возрастную группу в 2026г.  - </t>
    </r>
    <r>
      <rPr>
        <sz val="9"/>
        <color rgb="FFFF0000"/>
        <rFont val="Times New Roman"/>
        <family val="1"/>
        <charset val="204"/>
      </rPr>
      <t>выделено красным цветом</t>
    </r>
  </si>
  <si>
    <t>ПРЫЖКИ С ТРАМПЛИНА</t>
  </si>
  <si>
    <t>26S030R</t>
  </si>
  <si>
    <t>25SUI005</t>
  </si>
  <si>
    <t>25GRE006</t>
  </si>
  <si>
    <t xml:space="preserve">Мужчины </t>
  </si>
  <si>
    <t>Мужчины</t>
  </si>
  <si>
    <t>СТРАНА</t>
  </si>
  <si>
    <t>№</t>
  </si>
  <si>
    <t>место рейтинг ЕА</t>
  </si>
  <si>
    <t>Duplan Fribourg Louis</t>
  </si>
  <si>
    <t>OM</t>
  </si>
  <si>
    <t>Poland Joel</t>
  </si>
  <si>
    <t>25S059R</t>
  </si>
  <si>
    <t>Duplan Fribourg Tristan</t>
  </si>
  <si>
    <t>25S070R</t>
  </si>
  <si>
    <t>Fil'Chenko Danylo</t>
  </si>
  <si>
    <t>Garcia Axel</t>
  </si>
  <si>
    <t>25FRA014</t>
  </si>
  <si>
    <t>Marenzi Edoardo</t>
  </si>
  <si>
    <t>Kolman Martin</t>
  </si>
  <si>
    <t>25ARG002</t>
  </si>
  <si>
    <t>Benatti Nicholas</t>
  </si>
  <si>
    <t>Duplan Fribourg Pol</t>
  </si>
  <si>
    <t>25FRA206</t>
  </si>
  <si>
    <t>Мазуркевич Василий</t>
  </si>
  <si>
    <t xml:space="preserve"> 25ЧЕ Опен</t>
  </si>
  <si>
    <t>Kuhn Dominic</t>
  </si>
  <si>
    <t>Wild Tim</t>
  </si>
  <si>
    <t>Filaretov Damir</t>
  </si>
  <si>
    <t>Gschiel Alexander</t>
  </si>
  <si>
    <t>Мельник Степан</t>
  </si>
  <si>
    <t>25КС-1 НП</t>
  </si>
  <si>
    <t>Иванов Федор</t>
  </si>
  <si>
    <t>Семавин Савелий</t>
  </si>
  <si>
    <t>Сенько Марк</t>
  </si>
  <si>
    <t xml:space="preserve">25КС-2 Вега </t>
  </si>
  <si>
    <t>14"</t>
  </si>
  <si>
    <t>Mazurkevich Vasiliy</t>
  </si>
  <si>
    <t>Мужчины до 21 г.</t>
  </si>
  <si>
    <t>Mykhailichenko Mykhailo</t>
  </si>
  <si>
    <t>Elias Adrian</t>
  </si>
  <si>
    <t>Marino Vincenzo</t>
  </si>
  <si>
    <t>25IWWF01</t>
  </si>
  <si>
    <t>Parkin Tom</t>
  </si>
  <si>
    <t>25GBR028</t>
  </si>
  <si>
    <t>Zelentsov Ivan</t>
  </si>
  <si>
    <t>La Malfa Edoardo</t>
  </si>
  <si>
    <t>Acquaviva Giuseppe</t>
  </si>
  <si>
    <t>Kousathanas Ioannis</t>
  </si>
  <si>
    <t>Oldorff Henri</t>
  </si>
  <si>
    <t>25SUI003</t>
  </si>
  <si>
    <t>Ahammer Vincent</t>
  </si>
  <si>
    <t>Danisheuski Siarhei</t>
  </si>
  <si>
    <t>25S075R</t>
  </si>
  <si>
    <t>Boys U17</t>
  </si>
  <si>
    <t>Garcia Aurel</t>
  </si>
  <si>
    <t>25FRA217</t>
  </si>
  <si>
    <t>Serafica Ettore</t>
  </si>
  <si>
    <t>Coster Harley</t>
  </si>
  <si>
    <t>26S013R</t>
  </si>
  <si>
    <t>Silvestros Philippos</t>
  </si>
  <si>
    <t>Polidor Ales</t>
  </si>
  <si>
    <t>25CZE004</t>
  </si>
  <si>
    <t>Vesely Tobias</t>
  </si>
  <si>
    <t>25CZE001</t>
  </si>
  <si>
    <t>Kuhne Lars</t>
  </si>
  <si>
    <t>Hardy Camille</t>
  </si>
  <si>
    <t>Carrington Buddy</t>
  </si>
  <si>
    <t>Martynov Leonid</t>
  </si>
  <si>
    <t>Гирель Мирон</t>
  </si>
  <si>
    <t>25КС- 1 НП</t>
  </si>
  <si>
    <t>Смолич Глеб</t>
  </si>
  <si>
    <t>25ПРБ14</t>
  </si>
  <si>
    <t>Михно Даниил</t>
  </si>
  <si>
    <t>Мащенко Иван</t>
  </si>
  <si>
    <t>Boys U14</t>
  </si>
  <si>
    <t>25GBR030</t>
  </si>
  <si>
    <t>Handziuk Danyil</t>
  </si>
  <si>
    <t>Hnatenko Mykhailo</t>
  </si>
  <si>
    <t>Sokolov Yakov</t>
  </si>
  <si>
    <t>2016</t>
  </si>
  <si>
    <t>10 M</t>
  </si>
  <si>
    <t>Stockinger Franz-Josef</t>
  </si>
  <si>
    <t>Gut Leon</t>
  </si>
  <si>
    <t>Antonopoulos Nikolaos</t>
  </si>
  <si>
    <t xml:space="preserve">КС-2 Вега </t>
  </si>
  <si>
    <t>Hnatenko Hryhorii</t>
  </si>
  <si>
    <t>Lammi Arron</t>
  </si>
  <si>
    <t>Pylypenko Aron</t>
  </si>
  <si>
    <t>Critchley Jack</t>
  </si>
  <si>
    <t>Rauchenwald Luca</t>
  </si>
  <si>
    <t>Morozov Igor</t>
  </si>
  <si>
    <t xml:space="preserve">M35+ </t>
  </si>
  <si>
    <t>Parth Florian</t>
  </si>
  <si>
    <t>Caldarola Francesco</t>
  </si>
  <si>
    <t>25ITA016</t>
  </si>
  <si>
    <t>Hazelwood Robert</t>
  </si>
  <si>
    <t>Tornquist Tim</t>
  </si>
  <si>
    <t>25S066R</t>
  </si>
  <si>
    <t>Shpak Stepan</t>
  </si>
  <si>
    <t>25C058R</t>
  </si>
  <si>
    <t>58,3</t>
  </si>
  <si>
    <t>травма</t>
  </si>
  <si>
    <t>38,5</t>
  </si>
  <si>
    <t xml:space="preserve"> 25ПЕ14</t>
  </si>
  <si>
    <t>примечание</t>
  </si>
  <si>
    <t>25M037L</t>
  </si>
  <si>
    <t>25ITA006</t>
  </si>
  <si>
    <t>Domino Oscar</t>
  </si>
  <si>
    <t>Gross Albert</t>
  </si>
  <si>
    <t>Wienerroither Maximilian</t>
  </si>
  <si>
    <t>Verhaeghe-Pellicer Joshua</t>
  </si>
  <si>
    <t>Steiner Peter</t>
  </si>
  <si>
    <t>25AUT005</t>
  </si>
  <si>
    <t>Mares Jakub</t>
  </si>
  <si>
    <t>Wolfisberg Tullio</t>
  </si>
  <si>
    <t>47,90</t>
  </si>
  <si>
    <t>47,50</t>
  </si>
  <si>
    <t>Fearn Charlie</t>
  </si>
  <si>
    <t>45,9</t>
  </si>
  <si>
    <t>42,80</t>
  </si>
  <si>
    <t>39,70</t>
  </si>
  <si>
    <t xml:space="preserve"> 25ПЕ13</t>
  </si>
  <si>
    <t>38,20</t>
  </si>
  <si>
    <t>37,50</t>
  </si>
  <si>
    <t>Assennato Antonio</t>
  </si>
  <si>
    <t>37,00</t>
  </si>
  <si>
    <t>Donnerstal Isak</t>
  </si>
  <si>
    <t>33,80</t>
  </si>
  <si>
    <t>25SWE004</t>
  </si>
  <si>
    <t>Lange Neo</t>
  </si>
  <si>
    <t>32,80</t>
  </si>
  <si>
    <t>32,70</t>
  </si>
  <si>
    <t>30,5</t>
  </si>
  <si>
    <t>27,2</t>
  </si>
  <si>
    <t xml:space="preserve"> 25ОРС</t>
  </si>
  <si>
    <t xml:space="preserve"> 25КС2 ВЕГА</t>
  </si>
  <si>
    <t>Sleszynski Maksymilian</t>
  </si>
  <si>
    <t>Wojnar Frederic</t>
  </si>
  <si>
    <t>Schnogl Paul</t>
  </si>
  <si>
    <t>Broto Arthur</t>
  </si>
  <si>
    <t>-12 M</t>
  </si>
  <si>
    <t>Graham Luca</t>
  </si>
  <si>
    <t>Broto Gabriel</t>
  </si>
  <si>
    <t>25FIN003</t>
  </si>
  <si>
    <t xml:space="preserve"> Мужчины</t>
  </si>
  <si>
    <t>1,50/58/10.25</t>
  </si>
  <si>
    <t>0,00/58/10.75</t>
  </si>
  <si>
    <t>1,00/58/10.25</t>
  </si>
  <si>
    <t>0,50/58/11.25</t>
  </si>
  <si>
    <t>4,00/58/10.75</t>
  </si>
  <si>
    <t>3,00/58/10.25</t>
  </si>
  <si>
    <t>2,00/58/10.75</t>
  </si>
  <si>
    <t>3,00/58/10.75</t>
  </si>
  <si>
    <t>ОМ</t>
  </si>
  <si>
    <t>4.00/58/11.25</t>
  </si>
  <si>
    <t>4,00/58/11.25</t>
  </si>
  <si>
    <t>1,50/58/10.75</t>
  </si>
  <si>
    <t>25S088R</t>
  </si>
  <si>
    <t>2,50/58/10.75</t>
  </si>
  <si>
    <t>2.00/58/12.00</t>
  </si>
  <si>
    <t>4,00/58/12.00</t>
  </si>
  <si>
    <t>1,50/58/12,00</t>
  </si>
  <si>
    <t>НЕТ ДАННЫХ В СТОЛБЦЕ N (место в рейтинге ЕА) - результат спортсмена не попадает в зону критериев</t>
  </si>
  <si>
    <t>2,50/58/11.25</t>
  </si>
  <si>
    <t>Мужчины до 21 года</t>
  </si>
  <si>
    <t>Lavau Clarens</t>
  </si>
  <si>
    <t>1,50/58/11.25</t>
  </si>
  <si>
    <t>3,00/58/11.25</t>
  </si>
  <si>
    <t>1,00/58/11.25</t>
  </si>
  <si>
    <t>25S068R</t>
  </si>
  <si>
    <t>5,50/58/12.00</t>
  </si>
  <si>
    <t>2,00/58/12.00</t>
  </si>
  <si>
    <t>4.50/58/14.25</t>
  </si>
  <si>
    <t>"Результат европейского рейтинга 2025</t>
  </si>
  <si>
    <t>6"</t>
  </si>
  <si>
    <t>Юниоры  до 17 лет</t>
  </si>
  <si>
    <t>2,00/58/11.25</t>
  </si>
  <si>
    <t>0,50/58/12.00</t>
  </si>
  <si>
    <t>4,50/58/13.00</t>
  </si>
  <si>
    <t>1,50/58/13.00</t>
  </si>
  <si>
    <t>2,50/58/12.00</t>
  </si>
  <si>
    <t>2,00/58/13.00</t>
  </si>
  <si>
    <t>Poitoux Christmann Charles</t>
  </si>
  <si>
    <t>Кацапов Кирилл</t>
  </si>
  <si>
    <t>*6/55/18.25</t>
  </si>
  <si>
    <t>2,0/55/18.25</t>
  </si>
  <si>
    <t>21"</t>
  </si>
  <si>
    <t>Ivanou Fiodar</t>
  </si>
  <si>
    <t>*6,00/55/18.25</t>
  </si>
  <si>
    <t>Юноши до 14 лет</t>
  </si>
  <si>
    <t>2.00/55/14.25</t>
  </si>
  <si>
    <t>0,50/55/13.00</t>
  </si>
  <si>
    <t>4,50/55/14.25</t>
  </si>
  <si>
    <t>3,50/55/14.25</t>
  </si>
  <si>
    <t>1.00/55/16.00</t>
  </si>
  <si>
    <t>1,00/55/14.25</t>
  </si>
  <si>
    <t>Фадеев Тимофей</t>
  </si>
  <si>
    <t>1.00/49/18.25</t>
  </si>
  <si>
    <t>Ващенко Яков</t>
  </si>
  <si>
    <t xml:space="preserve">Матеевский Нил </t>
  </si>
  <si>
    <t>5,00/25</t>
  </si>
  <si>
    <t xml:space="preserve">Кузьминов Роман </t>
  </si>
  <si>
    <t xml:space="preserve">1,00/34 </t>
  </si>
  <si>
    <t>Рейтинг 2025</t>
  </si>
  <si>
    <t>-14 M</t>
  </si>
  <si>
    <t>38,10m</t>
  </si>
  <si>
    <t>30,50m</t>
  </si>
  <si>
    <t>*3,00/55/13.00</t>
  </si>
  <si>
    <t>32,10m</t>
  </si>
  <si>
    <t>29,90m</t>
  </si>
  <si>
    <t>Mashchenka Ivan</t>
  </si>
  <si>
    <t>Bottcher Nathan</t>
  </si>
  <si>
    <t>31,60m</t>
  </si>
  <si>
    <t>30,00m</t>
  </si>
  <si>
    <t>29,60m</t>
  </si>
  <si>
    <t>Serrault Gabin</t>
  </si>
  <si>
    <t>3,25/55/13.00</t>
  </si>
  <si>
    <t>26,00m</t>
  </si>
  <si>
    <t>30,60m</t>
  </si>
  <si>
    <t>28,40m</t>
  </si>
  <si>
    <t xml:space="preserve"> OPEN MEN</t>
  </si>
  <si>
    <t>Winter Frederick</t>
  </si>
  <si>
    <t>1,50/58/9.75</t>
  </si>
  <si>
    <t>26S049R</t>
  </si>
  <si>
    <t>Asher William</t>
  </si>
  <si>
    <t>5,00/58/10.25</t>
  </si>
  <si>
    <t>25ITA002</t>
  </si>
  <si>
    <t>25SWE006</t>
  </si>
  <si>
    <t>Degasperi Thomas</t>
  </si>
  <si>
    <t>4,00/58/10.25</t>
  </si>
  <si>
    <t>Caruso Brando</t>
  </si>
  <si>
    <t>Davies Arron</t>
  </si>
  <si>
    <t>Descuns Sacha</t>
  </si>
  <si>
    <t>25FRA208</t>
  </si>
  <si>
    <t>Dailland Thibaut</t>
  </si>
  <si>
    <t>25W120R</t>
  </si>
  <si>
    <t>Sedlmajer Adam</t>
  </si>
  <si>
    <t>25MON001</t>
  </si>
  <si>
    <t>Luzzeri Matteo</t>
  </si>
  <si>
    <t>25-31</t>
  </si>
  <si>
    <t>Козловский Александр</t>
  </si>
  <si>
    <t>26S021R</t>
  </si>
  <si>
    <t>68-74</t>
  </si>
  <si>
    <t>Попков Андрей</t>
  </si>
  <si>
    <t>1.50/58/11.25</t>
  </si>
  <si>
    <t>Хаментовский Федор</t>
  </si>
  <si>
    <t>25ПРБ 21</t>
  </si>
  <si>
    <t>MEN U21</t>
  </si>
  <si>
    <t>Souci Benjamin</t>
  </si>
  <si>
    <t>25FRA031</t>
  </si>
  <si>
    <t>Faeh Nicolas</t>
  </si>
  <si>
    <t>25FRA006</t>
  </si>
  <si>
    <t>Germain Pierre Louis</t>
  </si>
  <si>
    <t>25FRA022</t>
  </si>
  <si>
    <t>Georges Matteo</t>
  </si>
  <si>
    <t>25FRA001</t>
  </si>
  <si>
    <t>Cederquist Leo</t>
  </si>
  <si>
    <t>25ESP002</t>
  </si>
  <si>
    <t>Pollard Noah</t>
  </si>
  <si>
    <t>25GBR019</t>
  </si>
  <si>
    <t>Petropoulos Christos</t>
  </si>
  <si>
    <t>25GRE005</t>
  </si>
  <si>
    <t>25Вега  КС2</t>
  </si>
  <si>
    <t>Уколов Антон</t>
  </si>
  <si>
    <t>2.00/58/14.25</t>
  </si>
  <si>
    <t>ПРБ РБ 21</t>
  </si>
  <si>
    <t>Wild Theo</t>
  </si>
  <si>
    <t>3,50/58/11.25</t>
  </si>
  <si>
    <t>25FRA009</t>
  </si>
  <si>
    <t>Saunier Thimote</t>
  </si>
  <si>
    <t>25FRA028</t>
  </si>
  <si>
    <t>Attensam Constantin</t>
  </si>
  <si>
    <t>26S011R</t>
  </si>
  <si>
    <t>Constantinou Andreas</t>
  </si>
  <si>
    <t>CYP</t>
  </si>
  <si>
    <t>Schonauer Alessandro</t>
  </si>
  <si>
    <t>Vermeulen Leon</t>
  </si>
  <si>
    <t>25BEL007</t>
  </si>
  <si>
    <t>Cosgrove James</t>
  </si>
  <si>
    <t>25GBR006</t>
  </si>
  <si>
    <t>Simoes Francisco Jose</t>
  </si>
  <si>
    <t>POR</t>
  </si>
  <si>
    <t>Maumy Aurelien</t>
  </si>
  <si>
    <t>25FRA027</t>
  </si>
  <si>
    <t>Martensson Malte</t>
  </si>
  <si>
    <t>5,00/58/12.00</t>
  </si>
  <si>
    <t>25КС2</t>
  </si>
  <si>
    <t>**6.00/55/18.25</t>
  </si>
  <si>
    <t>25ОРС</t>
  </si>
  <si>
    <t>2.00/55/18.25</t>
  </si>
  <si>
    <t>25КС1</t>
  </si>
  <si>
    <t>4,00/55/12.00</t>
  </si>
  <si>
    <t>Maumy Emil</t>
  </si>
  <si>
    <t>3,00/55/12.00</t>
  </si>
  <si>
    <t>Austras Vincentas</t>
  </si>
  <si>
    <t>LTU</t>
  </si>
  <si>
    <t>25NOR002</t>
  </si>
  <si>
    <t>1,00/55/12.00</t>
  </si>
  <si>
    <t>Ehrengren Edvard</t>
  </si>
  <si>
    <t>5,50/55/13.00</t>
  </si>
  <si>
    <t>4,50/55/13.00</t>
  </si>
  <si>
    <t>Malmros Viggo</t>
  </si>
  <si>
    <t>3,00/55/14.25</t>
  </si>
  <si>
    <t>25DEN003</t>
  </si>
  <si>
    <t>Huber Lorenz</t>
  </si>
  <si>
    <t>2,00/55/14.25</t>
  </si>
  <si>
    <t>25FIN005</t>
  </si>
  <si>
    <t>Сенько Марк ***</t>
  </si>
  <si>
    <t>Михно Даниил ***</t>
  </si>
  <si>
    <t>Vondrak Alexander</t>
  </si>
  <si>
    <t>3,50/55/16.00</t>
  </si>
  <si>
    <t>Bjorkman Nils</t>
  </si>
  <si>
    <t>3,00/55/16.00</t>
  </si>
  <si>
    <t>Andersen Arthur Carl</t>
  </si>
  <si>
    <t>4,50/55/18.25</t>
  </si>
  <si>
    <t>25DEN002</t>
  </si>
  <si>
    <t>25КС 1</t>
  </si>
  <si>
    <t xml:space="preserve">25ПРБ17 </t>
  </si>
  <si>
    <t xml:space="preserve">25ОРС 17 </t>
  </si>
  <si>
    <t>1/.00/55/14.25 (ПРБ14</t>
  </si>
  <si>
    <t>2ой результат для определения места  в рейтинге</t>
  </si>
  <si>
    <t>4.50/55/18.25 ПРБ14</t>
  </si>
  <si>
    <t>25ZaslavlCup</t>
  </si>
  <si>
    <t>***</t>
  </si>
  <si>
    <t>ЧРБ</t>
  </si>
  <si>
    <t>25GEO002</t>
  </si>
  <si>
    <r>
      <t>30</t>
    </r>
    <r>
      <rPr>
        <sz val="9"/>
        <rFont val="Times New Roman"/>
        <family val="1"/>
        <charset val="204"/>
      </rPr>
      <t>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</si>
</sst>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C000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Symbol"/>
      <family val="1"/>
      <charset val="2"/>
    </font>
    <font>
      <b/>
      <sz val="12"/>
      <color theme="5" tint="-0.249977111117893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rgb="FF000000"/>
      <name val="Verdana"/>
      <family val="2"/>
      <charset val="204"/>
    </font>
    <font>
      <i/>
      <sz val="10"/>
      <color rgb="FF0070C0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b/>
      <sz val="12"/>
      <color rgb="FF0070C0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color theme="5" tint="-0.24997711111789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8" tint="-0.249977111117893"/>
      <name val="Times New Roman"/>
      <family val="1"/>
      <charset val="204"/>
    </font>
    <font>
      <b/>
      <sz val="12"/>
      <color rgb="FF1EC82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70C0"/>
      <name val="Calibri"/>
      <family val="2"/>
      <charset val="204"/>
      <scheme val="minor"/>
    </font>
    <font>
      <u/>
      <sz val="9"/>
      <color theme="10"/>
      <name val="Calibri"/>
      <family val="2"/>
      <charset val="204"/>
      <scheme val="minor"/>
    </font>
    <font>
      <b/>
      <i/>
      <sz val="10"/>
      <color rgb="FF0070C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color rgb="FF000000"/>
      <name val="Segoe UI Semilight"/>
      <family val="2"/>
      <charset val="204"/>
    </font>
    <font>
      <b/>
      <sz val="8"/>
      <color rgb="FF000000"/>
      <name val="Segoe UI Semilight"/>
      <family val="2"/>
      <charset val="204"/>
    </font>
    <font>
      <sz val="12"/>
      <color rgb="FF0070C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rgb="FFFFC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92D050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i/>
      <sz val="12"/>
      <color rgb="FFFFC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FFC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i/>
      <sz val="12"/>
      <color rgb="FF00B0F0"/>
      <name val="Times New Roman"/>
      <family val="1"/>
      <charset val="204"/>
    </font>
    <font>
      <sz val="9"/>
      <color rgb="FFFF0000"/>
      <name val="Verdana"/>
      <family val="2"/>
      <charset val="204"/>
    </font>
    <font>
      <u/>
      <sz val="9"/>
      <color theme="10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i/>
      <sz val="12"/>
      <color theme="4"/>
      <name val="Calibri"/>
      <family val="2"/>
      <charset val="204"/>
      <scheme val="minor"/>
    </font>
    <font>
      <sz val="9"/>
      <color rgb="FF000000"/>
      <name val="Segoe UI Semilight"/>
      <family val="2"/>
      <charset val="204"/>
    </font>
    <font>
      <sz val="9"/>
      <name val="Calibri"/>
      <family val="2"/>
      <charset val="204"/>
      <scheme val="minor"/>
    </font>
    <font>
      <sz val="11"/>
      <color rgb="FF00B0F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1"/>
      <color rgb="FFC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i/>
      <sz val="12"/>
      <color theme="3"/>
      <name val="Times New Roman"/>
      <family val="1"/>
      <charset val="204"/>
    </font>
    <font>
      <i/>
      <sz val="12"/>
      <color rgb="FF0070C0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6FEDE"/>
        <bgColor indexed="64"/>
      </patternFill>
    </fill>
    <fill>
      <patternFill patternType="solid">
        <fgColor rgb="FF7DFF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rgb="FF97FF97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7FF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26">
    <xf numFmtId="0" fontId="0" fillId="0" borderId="0" xfId="0"/>
    <xf numFmtId="0" fontId="16" fillId="0" borderId="0" xfId="0" applyFont="1"/>
    <xf numFmtId="0" fontId="10" fillId="0" borderId="0" xfId="0" applyFont="1"/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3" borderId="1" xfId="0" applyFont="1" applyFill="1" applyBorder="1"/>
    <xf numFmtId="0" fontId="16" fillId="6" borderId="0" xfId="0" applyFont="1" applyFill="1"/>
    <xf numFmtId="0" fontId="10" fillId="6" borderId="0" xfId="0" applyFont="1" applyFill="1"/>
    <xf numFmtId="0" fontId="19" fillId="6" borderId="0" xfId="0" applyFont="1" applyFill="1"/>
    <xf numFmtId="0" fontId="2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7" borderId="11" xfId="1" applyFill="1" applyBorder="1" applyAlignment="1">
      <alignment vertical="center"/>
    </xf>
    <xf numFmtId="0" fontId="2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25" fillId="6" borderId="1" xfId="0" applyFont="1" applyFill="1" applyBorder="1"/>
    <xf numFmtId="0" fontId="24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19" fillId="0" borderId="0" xfId="0" applyFont="1" applyFill="1"/>
    <xf numFmtId="0" fontId="16" fillId="6" borderId="0" xfId="0" applyFont="1" applyFill="1" applyBorder="1"/>
    <xf numFmtId="0" fontId="24" fillId="6" borderId="0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4" fontId="4" fillId="6" borderId="0" xfId="0" applyNumberFormat="1" applyFont="1" applyFill="1" applyBorder="1" applyAlignment="1">
      <alignment horizontal="center"/>
    </xf>
    <xf numFmtId="0" fontId="5" fillId="0" borderId="11" xfId="1" applyFill="1" applyBorder="1" applyAlignment="1">
      <alignment vertical="center"/>
    </xf>
    <xf numFmtId="0" fontId="27" fillId="6" borderId="0" xfId="0" applyFont="1" applyFill="1" applyBorder="1" applyAlignment="1">
      <alignment horizontal="right"/>
    </xf>
    <xf numFmtId="0" fontId="32" fillId="0" borderId="1" xfId="0" applyFont="1" applyFill="1" applyBorder="1" applyAlignment="1">
      <alignment vertical="center" wrapText="1"/>
    </xf>
    <xf numFmtId="0" fontId="10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26" fillId="6" borderId="0" xfId="0" applyFont="1" applyFill="1" applyBorder="1" applyAlignment="1">
      <alignment horizontal="center"/>
    </xf>
    <xf numFmtId="0" fontId="11" fillId="6" borderId="0" xfId="0" applyFont="1" applyFill="1" applyBorder="1"/>
    <xf numFmtId="0" fontId="28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/>
    <xf numFmtId="0" fontId="1" fillId="0" borderId="1" xfId="0" applyFont="1" applyFill="1" applyBorder="1"/>
    <xf numFmtId="0" fontId="11" fillId="5" borderId="1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23" fillId="0" borderId="7" xfId="0" applyFont="1" applyFill="1" applyBorder="1"/>
    <xf numFmtId="0" fontId="16" fillId="0" borderId="7" xfId="0" applyFont="1" applyBorder="1"/>
    <xf numFmtId="0" fontId="34" fillId="0" borderId="0" xfId="0" applyFont="1"/>
    <xf numFmtId="0" fontId="1" fillId="0" borderId="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0" borderId="7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1" fillId="0" borderId="15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/>
    </xf>
    <xf numFmtId="0" fontId="31" fillId="0" borderId="1" xfId="0" applyFont="1" applyFill="1" applyBorder="1"/>
    <xf numFmtId="0" fontId="3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5" fillId="0" borderId="16" xfId="1" applyFill="1" applyBorder="1" applyAlignment="1">
      <alignment vertical="center"/>
    </xf>
    <xf numFmtId="0" fontId="16" fillId="0" borderId="0" xfId="0" applyFont="1" applyFill="1"/>
    <xf numFmtId="0" fontId="15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0" fillId="0" borderId="7" xfId="0" applyFont="1" applyFill="1" applyBorder="1"/>
    <xf numFmtId="0" fontId="5" fillId="0" borderId="0" xfId="1" applyFill="1" applyBorder="1" applyAlignment="1">
      <alignment horizontal="left" vertical="center"/>
    </xf>
    <xf numFmtId="0" fontId="15" fillId="0" borderId="0" xfId="0" applyFont="1" applyFill="1" applyBorder="1"/>
    <xf numFmtId="0" fontId="15" fillId="0" borderId="15" xfId="0" applyFont="1" applyFill="1" applyBorder="1"/>
    <xf numFmtId="0" fontId="8" fillId="0" borderId="7" xfId="0" applyFont="1" applyFill="1" applyBorder="1"/>
    <xf numFmtId="0" fontId="5" fillId="9" borderId="7" xfId="1" applyFill="1" applyBorder="1" applyAlignment="1">
      <alignment horizontal="left" vertical="center"/>
    </xf>
    <xf numFmtId="0" fontId="10" fillId="0" borderId="15" xfId="0" applyFont="1" applyFill="1" applyBorder="1"/>
    <xf numFmtId="3" fontId="3" fillId="0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right" vertical="center"/>
    </xf>
    <xf numFmtId="0" fontId="8" fillId="0" borderId="15" xfId="0" applyFont="1" applyFill="1" applyBorder="1"/>
    <xf numFmtId="0" fontId="1" fillId="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0" fontId="5" fillId="10" borderId="11" xfId="1" applyFill="1" applyBorder="1" applyAlignment="1">
      <alignment horizontal="left" vertical="center"/>
    </xf>
    <xf numFmtId="0" fontId="42" fillId="0" borderId="0" xfId="0" applyFont="1"/>
    <xf numFmtId="0" fontId="25" fillId="6" borderId="0" xfId="0" applyFont="1" applyFill="1"/>
    <xf numFmtId="0" fontId="1" fillId="6" borderId="13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6" borderId="0" xfId="0" applyFont="1" applyFill="1"/>
    <xf numFmtId="0" fontId="25" fillId="6" borderId="0" xfId="0" applyFont="1" applyFill="1" applyAlignment="1">
      <alignment wrapText="1"/>
    </xf>
    <xf numFmtId="0" fontId="42" fillId="0" borderId="0" xfId="0" applyFont="1" applyFill="1"/>
    <xf numFmtId="0" fontId="25" fillId="0" borderId="0" xfId="0" applyFont="1" applyFill="1"/>
    <xf numFmtId="0" fontId="1" fillId="0" borderId="0" xfId="0" applyFont="1" applyFill="1" applyBorder="1" applyAlignment="1"/>
    <xf numFmtId="0" fontId="52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center" vertical="center" wrapText="1"/>
    </xf>
    <xf numFmtId="0" fontId="31" fillId="6" borderId="0" xfId="0" applyFont="1" applyFill="1" applyBorder="1"/>
    <xf numFmtId="0" fontId="3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42" fillId="0" borderId="0" xfId="0" applyFont="1" applyBorder="1"/>
    <xf numFmtId="0" fontId="31" fillId="6" borderId="0" xfId="0" applyFont="1" applyFill="1" applyBorder="1" applyAlignment="1">
      <alignment horizontal="left"/>
    </xf>
    <xf numFmtId="0" fontId="42" fillId="6" borderId="0" xfId="0" applyFont="1" applyFill="1"/>
    <xf numFmtId="0" fontId="25" fillId="6" borderId="0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6" fillId="6" borderId="0" xfId="0" applyFont="1" applyFill="1"/>
    <xf numFmtId="0" fontId="10" fillId="6" borderId="0" xfId="0" applyFont="1" applyFill="1" applyAlignment="1">
      <alignment horizontal="center" vertical="center"/>
    </xf>
    <xf numFmtId="0" fontId="24" fillId="6" borderId="0" xfId="0" applyFont="1" applyFill="1" applyBorder="1" applyAlignment="1">
      <alignment horizontal="left"/>
    </xf>
    <xf numFmtId="0" fontId="54" fillId="0" borderId="1" xfId="0" applyFont="1" applyFill="1" applyBorder="1" applyAlignment="1">
      <alignment horizontal="center"/>
    </xf>
    <xf numFmtId="0" fontId="23" fillId="0" borderId="15" xfId="0" applyFont="1" applyFill="1" applyBorder="1"/>
    <xf numFmtId="0" fontId="3" fillId="0" borderId="7" xfId="0" applyFont="1" applyFill="1" applyBorder="1" applyAlignment="1">
      <alignment horizontal="center"/>
    </xf>
    <xf numFmtId="0" fontId="55" fillId="0" borderId="7" xfId="0" applyFont="1" applyFill="1" applyBorder="1" applyAlignment="1">
      <alignment horizontal="right" vertical="center"/>
    </xf>
    <xf numFmtId="0" fontId="55" fillId="0" borderId="1" xfId="0" applyFont="1" applyFill="1" applyBorder="1" applyAlignment="1">
      <alignment horizontal="right" vertical="center"/>
    </xf>
    <xf numFmtId="0" fontId="32" fillId="6" borderId="0" xfId="0" applyFont="1" applyFill="1" applyAlignment="1">
      <alignment horizontal="left" vertical="center"/>
    </xf>
    <xf numFmtId="0" fontId="0" fillId="6" borderId="0" xfId="0" applyFont="1" applyFill="1"/>
    <xf numFmtId="0" fontId="25" fillId="6" borderId="0" xfId="0" applyFont="1" applyFill="1" applyBorder="1"/>
    <xf numFmtId="0" fontId="23" fillId="0" borderId="0" xfId="0" applyFont="1" applyFill="1"/>
    <xf numFmtId="0" fontId="31" fillId="0" borderId="0" xfId="0" applyFont="1" applyFill="1"/>
    <xf numFmtId="0" fontId="0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4" fillId="6" borderId="13" xfId="0" applyFont="1" applyFill="1" applyBorder="1" applyAlignment="1"/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25" fillId="0" borderId="0" xfId="0" applyNumberFormat="1" applyFont="1" applyFill="1" applyBorder="1" applyAlignment="1"/>
    <xf numFmtId="49" fontId="25" fillId="6" borderId="0" xfId="0" applyNumberFormat="1" applyFont="1" applyFill="1" applyBorder="1" applyAlignment="1">
      <alignment horizontal="center"/>
    </xf>
    <xf numFmtId="0" fontId="42" fillId="6" borderId="0" xfId="0" applyFont="1" applyFill="1" applyBorder="1"/>
    <xf numFmtId="0" fontId="0" fillId="0" borderId="0" xfId="0" applyFont="1"/>
    <xf numFmtId="0" fontId="1" fillId="6" borderId="0" xfId="0" applyFont="1" applyFill="1" applyBorder="1" applyAlignment="1"/>
    <xf numFmtId="0" fontId="1" fillId="0" borderId="1" xfId="0" applyFont="1" applyFill="1" applyBorder="1" applyAlignment="1"/>
    <xf numFmtId="4" fontId="1" fillId="0" borderId="20" xfId="0" applyNumberFormat="1" applyFont="1" applyFill="1" applyBorder="1" applyAlignment="1">
      <alignment horizontal="center" wrapText="1"/>
    </xf>
    <xf numFmtId="0" fontId="57" fillId="0" borderId="7" xfId="0" applyFont="1" applyBorder="1" applyAlignment="1">
      <alignment horizontal="center"/>
    </xf>
    <xf numFmtId="4" fontId="24" fillId="0" borderId="6" xfId="0" applyNumberFormat="1" applyFont="1" applyFill="1" applyBorder="1" applyAlignment="1">
      <alignment horizontal="center" wrapText="1"/>
    </xf>
    <xf numFmtId="0" fontId="45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2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/>
    </xf>
    <xf numFmtId="4" fontId="47" fillId="0" borderId="0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48" fillId="0" borderId="0" xfId="0" applyNumberFormat="1" applyFont="1" applyFill="1" applyBorder="1" applyAlignment="1">
      <alignment horizontal="center" vertical="center"/>
    </xf>
    <xf numFmtId="2" fontId="49" fillId="0" borderId="0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 vertical="top"/>
    </xf>
    <xf numFmtId="2" fontId="49" fillId="0" borderId="0" xfId="0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5" fillId="0" borderId="0" xfId="0" applyFont="1" applyFill="1" applyAlignment="1">
      <alignment wrapText="1"/>
    </xf>
    <xf numFmtId="0" fontId="31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23" fillId="0" borderId="0" xfId="0" applyFont="1" applyFill="1" applyBorder="1" applyAlignment="1">
      <alignment horizontal="center"/>
    </xf>
    <xf numFmtId="0" fontId="10" fillId="6" borderId="0" xfId="0" applyFont="1" applyFill="1" applyBorder="1"/>
    <xf numFmtId="0" fontId="9" fillId="0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23" fillId="0" borderId="5" xfId="0" applyFont="1" applyFill="1" applyBorder="1"/>
    <xf numFmtId="0" fontId="3" fillId="0" borderId="0" xfId="0" applyFont="1" applyFill="1" applyBorder="1" applyAlignment="1">
      <alignment horizontal="left"/>
    </xf>
    <xf numFmtId="2" fontId="31" fillId="0" borderId="0" xfId="0" applyNumberFormat="1" applyFont="1" applyFill="1" applyBorder="1" applyAlignment="1">
      <alignment horizontal="left"/>
    </xf>
    <xf numFmtId="0" fontId="58" fillId="6" borderId="0" xfId="1" applyFont="1" applyFill="1" applyAlignment="1">
      <alignment horizontal="left" vertical="center" wrapText="1"/>
    </xf>
    <xf numFmtId="0" fontId="35" fillId="6" borderId="0" xfId="0" applyFont="1" applyFill="1" applyBorder="1" applyAlignment="1">
      <alignment horizontal="left"/>
    </xf>
    <xf numFmtId="0" fontId="35" fillId="6" borderId="0" xfId="0" applyFont="1" applyFill="1" applyBorder="1"/>
    <xf numFmtId="0" fontId="24" fillId="0" borderId="0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0" fontId="5" fillId="9" borderId="1" xfId="1" applyFill="1" applyBorder="1" applyAlignment="1">
      <alignment horizontal="left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59" fillId="0" borderId="0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right" vertical="center"/>
    </xf>
    <xf numFmtId="2" fontId="33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60" fillId="0" borderId="0" xfId="0" applyFont="1" applyFill="1" applyBorder="1"/>
    <xf numFmtId="0" fontId="43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0" fontId="61" fillId="0" borderId="0" xfId="0" applyFont="1" applyFill="1" applyBorder="1"/>
    <xf numFmtId="0" fontId="61" fillId="0" borderId="0" xfId="0" applyFont="1"/>
    <xf numFmtId="0" fontId="35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horizontal="center" wrapText="1"/>
    </xf>
    <xf numFmtId="0" fontId="43" fillId="6" borderId="0" xfId="0" applyFont="1" applyFill="1" applyBorder="1" applyAlignment="1">
      <alignment horizontal="center" vertical="center"/>
    </xf>
    <xf numFmtId="0" fontId="21" fillId="6" borderId="0" xfId="0" applyFont="1" applyFill="1"/>
    <xf numFmtId="0" fontId="35" fillId="6" borderId="0" xfId="0" applyFont="1" applyFill="1"/>
    <xf numFmtId="0" fontId="35" fillId="6" borderId="0" xfId="0" applyFont="1" applyFill="1" applyBorder="1" applyAlignment="1">
      <alignment horizontal="right"/>
    </xf>
    <xf numFmtId="0" fontId="35" fillId="6" borderId="0" xfId="0" applyFont="1" applyFill="1" applyBorder="1" applyAlignment="1">
      <alignment horizontal="center" vertical="center"/>
    </xf>
    <xf numFmtId="0" fontId="43" fillId="6" borderId="0" xfId="0" applyFont="1" applyFill="1" applyBorder="1" applyAlignment="1">
      <alignment vertical="center"/>
    </xf>
    <xf numFmtId="0" fontId="61" fillId="6" borderId="0" xfId="0" applyFont="1" applyFill="1"/>
    <xf numFmtId="0" fontId="6" fillId="0" borderId="0" xfId="0" applyFont="1"/>
    <xf numFmtId="0" fontId="63" fillId="9" borderId="1" xfId="0" applyFont="1" applyFill="1" applyBorder="1" applyAlignment="1">
      <alignment horizontal="left" vertical="center"/>
    </xf>
    <xf numFmtId="0" fontId="64" fillId="9" borderId="1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right"/>
    </xf>
    <xf numFmtId="0" fontId="41" fillId="0" borderId="0" xfId="0" applyFont="1" applyFill="1" applyBorder="1"/>
    <xf numFmtId="0" fontId="24" fillId="0" borderId="0" xfId="0" applyFont="1" applyFill="1" applyBorder="1" applyAlignment="1">
      <alignment vertical="center"/>
    </xf>
    <xf numFmtId="0" fontId="1" fillId="0" borderId="0" xfId="0" applyFont="1" applyFill="1"/>
    <xf numFmtId="0" fontId="65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2" fontId="66" fillId="0" borderId="4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/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23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0" fillId="0" borderId="0" xfId="0" applyFont="1" applyFill="1" applyBorder="1"/>
    <xf numFmtId="0" fontId="2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Border="1"/>
    <xf numFmtId="0" fontId="1" fillId="6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7" xfId="0" applyBorder="1"/>
    <xf numFmtId="0" fontId="15" fillId="0" borderId="4" xfId="0" applyFont="1" applyFill="1" applyBorder="1"/>
    <xf numFmtId="0" fontId="1" fillId="6" borderId="15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/>
    </xf>
    <xf numFmtId="164" fontId="36" fillId="0" borderId="1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2" fontId="2" fillId="6" borderId="15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2" fontId="2" fillId="6" borderId="7" xfId="0" applyNumberFormat="1" applyFont="1" applyFill="1" applyBorder="1" applyAlignment="1">
      <alignment horizontal="center"/>
    </xf>
    <xf numFmtId="0" fontId="0" fillId="6" borderId="0" xfId="0" applyFill="1"/>
    <xf numFmtId="0" fontId="7" fillId="0" borderId="1" xfId="0" applyFont="1" applyFill="1" applyBorder="1"/>
    <xf numFmtId="0" fontId="8" fillId="6" borderId="1" xfId="0" applyFont="1" applyFill="1" applyBorder="1"/>
    <xf numFmtId="0" fontId="1" fillId="6" borderId="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1" fillId="6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3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2" fillId="0" borderId="0" xfId="0" applyFont="1" applyFill="1" applyBorder="1"/>
    <xf numFmtId="0" fontId="1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/>
    <xf numFmtId="0" fontId="3" fillId="0" borderId="0" xfId="0" applyFont="1" applyFill="1" applyBorder="1"/>
    <xf numFmtId="0" fontId="31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4" borderId="1" xfId="0" applyFont="1" applyFill="1" applyBorder="1"/>
    <xf numFmtId="0" fontId="36" fillId="9" borderId="1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37" fillId="9" borderId="1" xfId="1" applyFont="1" applyFill="1" applyBorder="1" applyAlignment="1">
      <alignment vertical="center"/>
    </xf>
    <xf numFmtId="0" fontId="36" fillId="1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7" fillId="10" borderId="1" xfId="1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center" wrapText="1"/>
    </xf>
    <xf numFmtId="0" fontId="6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10" borderId="1" xfId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" fillId="9" borderId="1" xfId="1" applyFill="1" applyBorder="1" applyAlignment="1">
      <alignment vertical="center"/>
    </xf>
    <xf numFmtId="0" fontId="32" fillId="0" borderId="15" xfId="0" applyFont="1" applyFill="1" applyBorder="1" applyAlignment="1">
      <alignment vertical="center" wrapText="1"/>
    </xf>
    <xf numFmtId="0" fontId="20" fillId="4" borderId="15" xfId="0" applyFont="1" applyFill="1" applyBorder="1"/>
    <xf numFmtId="0" fontId="36" fillId="10" borderId="15" xfId="0" applyFont="1" applyFill="1" applyBorder="1" applyAlignment="1">
      <alignment horizontal="center" vertical="center"/>
    </xf>
    <xf numFmtId="2" fontId="4" fillId="6" borderId="15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right" vertical="center"/>
    </xf>
    <xf numFmtId="0" fontId="5" fillId="9" borderId="15" xfId="1" applyFill="1" applyBorder="1" applyAlignment="1">
      <alignment vertical="center"/>
    </xf>
    <xf numFmtId="0" fontId="32" fillId="0" borderId="7" xfId="0" applyFont="1" applyFill="1" applyBorder="1" applyAlignment="1">
      <alignment vertical="center" wrapText="1"/>
    </xf>
    <xf numFmtId="0" fontId="20" fillId="4" borderId="7" xfId="0" applyFont="1" applyFill="1" applyBorder="1"/>
    <xf numFmtId="0" fontId="36" fillId="9" borderId="7" xfId="0" applyFont="1" applyFill="1" applyBorder="1" applyAlignment="1">
      <alignment horizontal="center" vertical="center"/>
    </xf>
    <xf numFmtId="2" fontId="4" fillId="6" borderId="7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right" vertical="center"/>
    </xf>
    <xf numFmtId="0" fontId="5" fillId="10" borderId="7" xfId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15" fillId="2" borderId="1" xfId="0" applyFont="1" applyFill="1" applyBorder="1"/>
    <xf numFmtId="0" fontId="4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53" fillId="1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vertical="center"/>
    </xf>
    <xf numFmtId="0" fontId="4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8" fillId="0" borderId="0" xfId="0" applyFont="1" applyFill="1" applyBorder="1"/>
    <xf numFmtId="0" fontId="22" fillId="9" borderId="1" xfId="0" applyFont="1" applyFill="1" applyBorder="1" applyAlignment="1">
      <alignment vertical="center" wrapText="1"/>
    </xf>
    <xf numFmtId="0" fontId="22" fillId="10" borderId="1" xfId="0" applyFont="1" applyFill="1" applyBorder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0" fontId="22" fillId="10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/>
    </xf>
    <xf numFmtId="0" fontId="5" fillId="10" borderId="15" xfId="1" applyFill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2" fillId="9" borderId="7" xfId="0" applyFont="1" applyFill="1" applyBorder="1" applyAlignment="1">
      <alignment vertical="center" wrapText="1"/>
    </xf>
    <xf numFmtId="0" fontId="36" fillId="0" borderId="7" xfId="0" applyFont="1" applyFill="1" applyBorder="1" applyAlignment="1">
      <alignment horizontal="center" vertical="center"/>
    </xf>
    <xf numFmtId="0" fontId="69" fillId="2" borderId="7" xfId="0" applyFont="1" applyFill="1" applyBorder="1" applyAlignment="1">
      <alignment horizontal="right" vertical="center"/>
    </xf>
    <xf numFmtId="0" fontId="69" fillId="2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16" fillId="6" borderId="0" xfId="0" applyFont="1" applyFill="1" applyAlignment="1">
      <alignment horizontal="center"/>
    </xf>
    <xf numFmtId="0" fontId="75" fillId="0" borderId="1" xfId="0" applyFont="1" applyFill="1" applyBorder="1"/>
    <xf numFmtId="0" fontId="2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76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1" fillId="9" borderId="15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vertical="center" wrapText="1"/>
    </xf>
    <xf numFmtId="0" fontId="69" fillId="0" borderId="7" xfId="0" applyFont="1" applyFill="1" applyBorder="1" applyAlignment="1">
      <alignment horizontal="right" vertical="center"/>
    </xf>
    <xf numFmtId="0" fontId="69" fillId="0" borderId="1" xfId="0" applyFont="1" applyFill="1" applyBorder="1" applyAlignment="1">
      <alignment horizontal="right" vertical="center"/>
    </xf>
    <xf numFmtId="0" fontId="77" fillId="0" borderId="1" xfId="0" applyFont="1" applyFill="1" applyBorder="1" applyAlignment="1">
      <alignment horizontal="right" vertical="center"/>
    </xf>
    <xf numFmtId="0" fontId="1" fillId="4" borderId="7" xfId="0" applyFont="1" applyFill="1" applyBorder="1"/>
    <xf numFmtId="3" fontId="23" fillId="0" borderId="7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/>
    </xf>
    <xf numFmtId="0" fontId="5" fillId="10" borderId="1" xfId="1" applyFill="1" applyBorder="1" applyAlignment="1">
      <alignment horizontal="left" vertical="center"/>
    </xf>
    <xf numFmtId="0" fontId="80" fillId="0" borderId="1" xfId="0" applyFont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/>
    </xf>
    <xf numFmtId="0" fontId="20" fillId="5" borderId="15" xfId="0" applyFont="1" applyFill="1" applyBorder="1" applyAlignment="1">
      <alignment horizontal="center"/>
    </xf>
    <xf numFmtId="0" fontId="25" fillId="6" borderId="15" xfId="0" applyFont="1" applyFill="1" applyBorder="1"/>
    <xf numFmtId="0" fontId="51" fillId="0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42" fillId="0" borderId="0" xfId="0" applyFont="1" applyBorder="1" applyAlignment="1">
      <alignment horizontal="center"/>
    </xf>
    <xf numFmtId="0" fontId="8" fillId="6" borderId="0" xfId="0" applyFont="1" applyFill="1" applyBorder="1"/>
    <xf numFmtId="0" fontId="9" fillId="6" borderId="0" xfId="0" applyFont="1" applyFill="1" applyBorder="1" applyAlignment="1">
      <alignment horizontal="center" vertical="center"/>
    </xf>
    <xf numFmtId="2" fontId="4" fillId="6" borderId="0" xfId="0" applyNumberFormat="1" applyFont="1" applyFill="1" applyBorder="1" applyAlignment="1">
      <alignment horizontal="center"/>
    </xf>
    <xf numFmtId="0" fontId="15" fillId="6" borderId="0" xfId="0" applyFont="1" applyFill="1" applyBorder="1"/>
    <xf numFmtId="3" fontId="1" fillId="6" borderId="0" xfId="0" applyNumberFormat="1" applyFont="1" applyFill="1" applyBorder="1" applyAlignment="1">
      <alignment horizontal="center"/>
    </xf>
    <xf numFmtId="0" fontId="69" fillId="6" borderId="0" xfId="0" applyFont="1" applyFill="1" applyBorder="1" applyAlignment="1">
      <alignment horizontal="right" vertical="center"/>
    </xf>
    <xf numFmtId="0" fontId="42" fillId="6" borderId="0" xfId="0" applyFont="1" applyFill="1" applyAlignment="1">
      <alignment horizontal="center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vertical="center" wrapText="1"/>
    </xf>
    <xf numFmtId="0" fontId="22" fillId="4" borderId="12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70" fillId="0" borderId="1" xfId="0" applyFont="1" applyFill="1" applyBorder="1" applyAlignment="1">
      <alignment vertical="center" wrapText="1"/>
    </xf>
    <xf numFmtId="0" fontId="8" fillId="0" borderId="4" xfId="0" applyFont="1" applyFill="1" applyBorder="1"/>
    <xf numFmtId="0" fontId="22" fillId="0" borderId="4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wrapText="1"/>
    </xf>
    <xf numFmtId="0" fontId="22" fillId="0" borderId="15" xfId="0" applyFont="1" applyFill="1" applyBorder="1" applyAlignment="1">
      <alignment vertical="center" wrapText="1"/>
    </xf>
    <xf numFmtId="0" fontId="22" fillId="4" borderId="23" xfId="0" applyFont="1" applyFill="1" applyBorder="1" applyAlignment="1">
      <alignment vertical="center" wrapText="1"/>
    </xf>
    <xf numFmtId="0" fontId="5" fillId="0" borderId="10" xfId="1" applyFill="1" applyBorder="1" applyAlignment="1">
      <alignment vertical="center"/>
    </xf>
    <xf numFmtId="0" fontId="22" fillId="0" borderId="7" xfId="0" applyFont="1" applyFill="1" applyBorder="1" applyAlignment="1">
      <alignment horizontal="center" wrapText="1"/>
    </xf>
    <xf numFmtId="0" fontId="22" fillId="0" borderId="7" xfId="0" applyFont="1" applyFill="1" applyBorder="1" applyAlignment="1">
      <alignment vertical="center" wrapText="1"/>
    </xf>
    <xf numFmtId="0" fontId="22" fillId="14" borderId="0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wrapText="1"/>
    </xf>
    <xf numFmtId="0" fontId="20" fillId="5" borderId="20" xfId="0" applyFont="1" applyFill="1" applyBorder="1" applyAlignment="1">
      <alignment horizontal="center"/>
    </xf>
    <xf numFmtId="2" fontId="25" fillId="6" borderId="1" xfId="0" applyNumberFormat="1" applyFont="1" applyFill="1" applyBorder="1" applyAlignment="1">
      <alignment vertical="center"/>
    </xf>
    <xf numFmtId="0" fontId="82" fillId="0" borderId="4" xfId="0" applyFont="1" applyFill="1" applyBorder="1"/>
    <xf numFmtId="0" fontId="10" fillId="0" borderId="1" xfId="0" applyFont="1" applyBorder="1"/>
    <xf numFmtId="0" fontId="0" fillId="0" borderId="1" xfId="0" applyFont="1" applyBorder="1"/>
    <xf numFmtId="0" fontId="20" fillId="4" borderId="19" xfId="0" applyFont="1" applyFill="1" applyBorder="1" applyAlignment="1">
      <alignment horizontal="center"/>
    </xf>
    <xf numFmtId="0" fontId="0" fillId="6" borderId="0" xfId="0" applyFill="1" applyBorder="1"/>
    <xf numFmtId="0" fontId="41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4" borderId="0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68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2" fontId="2" fillId="6" borderId="21" xfId="0" applyNumberFormat="1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wrapText="1"/>
    </xf>
    <xf numFmtId="0" fontId="22" fillId="14" borderId="1" xfId="0" applyFont="1" applyFill="1" applyBorder="1" applyAlignment="1">
      <alignment vertical="center" wrapText="1"/>
    </xf>
    <xf numFmtId="164" fontId="36" fillId="0" borderId="7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2" fillId="6" borderId="1" xfId="0" applyFont="1" applyFill="1" applyBorder="1"/>
    <xf numFmtId="0" fontId="25" fillId="6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/>
    </xf>
    <xf numFmtId="0" fontId="3" fillId="6" borderId="0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right"/>
    </xf>
    <xf numFmtId="2" fontId="2" fillId="6" borderId="0" xfId="0" applyNumberFormat="1" applyFont="1" applyFill="1" applyBorder="1" applyAlignment="1">
      <alignment horizontal="center"/>
    </xf>
    <xf numFmtId="0" fontId="6" fillId="6" borderId="0" xfId="0" applyFont="1" applyFill="1" applyBorder="1" applyAlignment="1">
      <alignment horizontal="right" vertical="center"/>
    </xf>
    <xf numFmtId="2" fontId="25" fillId="6" borderId="0" xfId="0" applyNumberFormat="1" applyFont="1" applyFill="1" applyBorder="1" applyAlignment="1">
      <alignment vertical="center"/>
    </xf>
    <xf numFmtId="0" fontId="25" fillId="6" borderId="0" xfId="0" applyFont="1" applyFill="1" applyBorder="1" applyAlignment="1">
      <alignment vertical="center"/>
    </xf>
    <xf numFmtId="0" fontId="20" fillId="6" borderId="0" xfId="0" applyFont="1" applyFill="1" applyBorder="1"/>
    <xf numFmtId="0" fontId="35" fillId="6" borderId="0" xfId="0" applyFont="1" applyFill="1" applyBorder="1" applyAlignment="1">
      <alignment vertical="center"/>
    </xf>
    <xf numFmtId="0" fontId="8" fillId="0" borderId="5" xfId="0" applyFont="1" applyFill="1" applyBorder="1"/>
    <xf numFmtId="0" fontId="48" fillId="0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vertical="center" wrapText="1"/>
    </xf>
    <xf numFmtId="2" fontId="23" fillId="0" borderId="7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0" borderId="5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54" fillId="6" borderId="1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/>
    </xf>
    <xf numFmtId="2" fontId="66" fillId="6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24" fillId="6" borderId="11" xfId="0" applyNumberFormat="1" applyFont="1" applyFill="1" applyBorder="1" applyAlignment="1">
      <alignment vertical="center"/>
    </xf>
    <xf numFmtId="2" fontId="23" fillId="0" borderId="21" xfId="0" applyNumberFormat="1" applyFont="1" applyFill="1" applyBorder="1" applyAlignment="1">
      <alignment horizontal="center"/>
    </xf>
    <xf numFmtId="0" fontId="48" fillId="0" borderId="1" xfId="0" applyFont="1" applyFill="1" applyBorder="1" applyAlignment="1">
      <alignment wrapText="1"/>
    </xf>
    <xf numFmtId="2" fontId="23" fillId="0" borderId="1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7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 vertical="center"/>
    </xf>
    <xf numFmtId="0" fontId="25" fillId="6" borderId="7" xfId="0" applyFont="1" applyFill="1" applyBorder="1" applyAlignment="1">
      <alignment vertical="center"/>
    </xf>
    <xf numFmtId="0" fontId="20" fillId="0" borderId="1" xfId="0" applyFont="1" applyFill="1" applyBorder="1"/>
    <xf numFmtId="0" fontId="35" fillId="6" borderId="1" xfId="0" applyFont="1" applyFill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 wrapText="1"/>
    </xf>
    <xf numFmtId="2" fontId="84" fillId="6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5" fillId="0" borderId="11" xfId="0" applyFont="1" applyFill="1" applyBorder="1" applyAlignment="1">
      <alignment vertical="center"/>
    </xf>
    <xf numFmtId="0" fontId="35" fillId="0" borderId="11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 wrapText="1"/>
    </xf>
    <xf numFmtId="0" fontId="48" fillId="4" borderId="15" xfId="0" applyFont="1" applyFill="1" applyBorder="1" applyAlignment="1">
      <alignment horizontal="center" vertical="center" wrapText="1"/>
    </xf>
    <xf numFmtId="2" fontId="84" fillId="6" borderId="15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Fill="1" applyBorder="1"/>
    <xf numFmtId="0" fontId="20" fillId="0" borderId="7" xfId="0" applyFont="1" applyFill="1" applyBorder="1" applyAlignment="1">
      <alignment horizontal="center"/>
    </xf>
    <xf numFmtId="2" fontId="84" fillId="6" borderId="7" xfId="0" applyNumberFormat="1" applyFont="1" applyFill="1" applyBorder="1" applyAlignment="1">
      <alignment horizontal="center"/>
    </xf>
    <xf numFmtId="0" fontId="25" fillId="0" borderId="7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/>
    <xf numFmtId="0" fontId="23" fillId="0" borderId="0" xfId="0" applyFont="1" applyFill="1" applyBorder="1" applyAlignment="1"/>
    <xf numFmtId="0" fontId="8" fillId="0" borderId="0" xfId="0" applyFont="1" applyFill="1" applyBorder="1" applyAlignment="1"/>
    <xf numFmtId="0" fontId="42" fillId="6" borderId="0" xfId="0" applyFont="1" applyFill="1" applyBorder="1" applyAlignment="1">
      <alignment horizontal="center"/>
    </xf>
    <xf numFmtId="0" fontId="6" fillId="6" borderId="0" xfId="0" applyFont="1" applyFill="1" applyBorder="1"/>
    <xf numFmtId="0" fontId="0" fillId="6" borderId="0" xfId="0" applyFont="1" applyFill="1" applyBorder="1" applyAlignment="1">
      <alignment horizontal="center" vertical="center"/>
    </xf>
    <xf numFmtId="0" fontId="72" fillId="6" borderId="0" xfId="0" applyFont="1" applyFill="1" applyBorder="1" applyAlignment="1"/>
    <xf numFmtId="0" fontId="72" fillId="6" borderId="0" xfId="0" applyFont="1" applyFill="1" applyBorder="1" applyAlignment="1">
      <alignment horizontal="center"/>
    </xf>
    <xf numFmtId="0" fontId="83" fillId="6" borderId="0" xfId="0" applyFont="1" applyFill="1" applyBorder="1" applyAlignment="1"/>
    <xf numFmtId="0" fontId="71" fillId="6" borderId="0" xfId="0" applyFont="1" applyFill="1" applyBorder="1" applyAlignment="1"/>
    <xf numFmtId="0" fontId="41" fillId="6" borderId="0" xfId="0" applyFont="1" applyFill="1" applyBorder="1" applyAlignment="1"/>
    <xf numFmtId="0" fontId="0" fillId="6" borderId="0" xfId="0" applyFill="1" applyBorder="1" applyAlignment="1">
      <alignment horizontal="center"/>
    </xf>
    <xf numFmtId="0" fontId="29" fillId="6" borderId="0" xfId="0" applyFont="1" applyFill="1" applyBorder="1" applyAlignment="1">
      <alignment wrapText="1"/>
    </xf>
    <xf numFmtId="0" fontId="6" fillId="6" borderId="0" xfId="0" applyFont="1" applyFill="1" applyBorder="1" applyAlignment="1"/>
    <xf numFmtId="0" fontId="0" fillId="6" borderId="0" xfId="0" applyFont="1" applyFill="1" applyBorder="1" applyAlignment="1">
      <alignment vertical="center"/>
    </xf>
    <xf numFmtId="3" fontId="3" fillId="6" borderId="0" xfId="0" applyNumberFormat="1" applyFont="1" applyFill="1" applyBorder="1" applyAlignment="1">
      <alignment horizontal="center" vertical="center"/>
    </xf>
    <xf numFmtId="0" fontId="73" fillId="6" borderId="0" xfId="0" applyFont="1" applyFill="1" applyBorder="1" applyAlignment="1">
      <alignment horizontal="center" vertical="center"/>
    </xf>
    <xf numFmtId="0" fontId="74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 wrapText="1"/>
    </xf>
    <xf numFmtId="0" fontId="40" fillId="6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textRotation="90" wrapText="1"/>
    </xf>
    <xf numFmtId="0" fontId="3" fillId="0" borderId="0" xfId="0" applyFont="1" applyFill="1" applyBorder="1" applyAlignment="1"/>
    <xf numFmtId="0" fontId="43" fillId="0" borderId="0" xfId="0" applyFont="1" applyFill="1" applyBorder="1" applyAlignment="1">
      <alignment wrapText="1"/>
    </xf>
    <xf numFmtId="0" fontId="4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wrapText="1"/>
    </xf>
    <xf numFmtId="0" fontId="32" fillId="9" borderId="1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vertical="center"/>
    </xf>
    <xf numFmtId="2" fontId="66" fillId="0" borderId="1" xfId="0" applyNumberFormat="1" applyFont="1" applyFill="1" applyBorder="1" applyAlignment="1">
      <alignment horizontal="center" vertical="center"/>
    </xf>
    <xf numFmtId="0" fontId="32" fillId="12" borderId="1" xfId="0" applyFont="1" applyFill="1" applyBorder="1" applyAlignment="1">
      <alignment vertical="center" wrapText="1"/>
    </xf>
    <xf numFmtId="0" fontId="32" fillId="12" borderId="1" xfId="0" applyFont="1" applyFill="1" applyBorder="1" applyAlignment="1">
      <alignment vertical="center"/>
    </xf>
    <xf numFmtId="0" fontId="23" fillId="11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 wrapText="1"/>
    </xf>
    <xf numFmtId="0" fontId="5" fillId="12" borderId="1" xfId="1" applyFill="1" applyBorder="1" applyAlignment="1">
      <alignment vertical="center"/>
    </xf>
    <xf numFmtId="0" fontId="50" fillId="11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15" borderId="1" xfId="0" applyFont="1" applyFill="1" applyBorder="1"/>
    <xf numFmtId="0" fontId="1" fillId="15" borderId="1" xfId="0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2" fontId="2" fillId="15" borderId="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/>
    </xf>
    <xf numFmtId="2" fontId="66" fillId="15" borderId="1" xfId="0" applyNumberFormat="1" applyFont="1" applyFill="1" applyBorder="1" applyAlignment="1">
      <alignment horizontal="center" vertical="center"/>
    </xf>
    <xf numFmtId="4" fontId="1" fillId="15" borderId="1" xfId="0" applyNumberFormat="1" applyFont="1" applyFill="1" applyBorder="1" applyAlignment="1">
      <alignment horizontal="center"/>
    </xf>
    <xf numFmtId="0" fontId="0" fillId="15" borderId="1" xfId="0" applyFill="1" applyBorder="1"/>
    <xf numFmtId="0" fontId="58" fillId="15" borderId="1" xfId="1" applyFont="1" applyFill="1" applyBorder="1" applyAlignment="1">
      <alignment horizontal="left" vertical="center" wrapText="1"/>
    </xf>
    <xf numFmtId="0" fontId="54" fillId="9" borderId="24" xfId="0" applyFont="1" applyFill="1" applyBorder="1" applyAlignment="1">
      <alignment vertical="center" wrapText="1"/>
    </xf>
    <xf numFmtId="0" fontId="32" fillId="9" borderId="15" xfId="0" applyFont="1" applyFill="1" applyBorder="1" applyAlignment="1">
      <alignment vertical="center" wrapText="1"/>
    </xf>
    <xf numFmtId="0" fontId="32" fillId="9" borderId="15" xfId="0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85" fillId="9" borderId="15" xfId="0" applyFont="1" applyFill="1" applyBorder="1" applyAlignment="1">
      <alignment vertical="center"/>
    </xf>
    <xf numFmtId="2" fontId="66" fillId="0" borderId="15" xfId="0" applyNumberFormat="1" applyFont="1" applyFill="1" applyBorder="1" applyAlignment="1">
      <alignment horizontal="center" vertical="center"/>
    </xf>
    <xf numFmtId="0" fontId="54" fillId="12" borderId="0" xfId="0" applyFont="1" applyFill="1" applyBorder="1" applyAlignment="1">
      <alignment vertical="center" wrapText="1"/>
    </xf>
    <xf numFmtId="0" fontId="32" fillId="12" borderId="7" xfId="0" applyFont="1" applyFill="1" applyBorder="1" applyAlignment="1">
      <alignment vertical="center" wrapText="1"/>
    </xf>
    <xf numFmtId="0" fontId="32" fillId="12" borderId="7" xfId="0" applyFont="1" applyFill="1" applyBorder="1" applyAlignment="1">
      <alignment vertical="center"/>
    </xf>
    <xf numFmtId="2" fontId="66" fillId="0" borderId="7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5" fillId="12" borderId="7" xfId="1" applyFill="1" applyBorder="1" applyAlignment="1">
      <alignment vertical="center"/>
    </xf>
    <xf numFmtId="0" fontId="48" fillId="9" borderId="1" xfId="0" applyFont="1" applyFill="1" applyBorder="1" applyAlignment="1">
      <alignment vertical="center" wrapText="1"/>
    </xf>
    <xf numFmtId="0" fontId="32" fillId="9" borderId="6" xfId="0" applyFont="1" applyFill="1" applyBorder="1" applyAlignment="1">
      <alignment vertical="center" wrapText="1"/>
    </xf>
    <xf numFmtId="0" fontId="32" fillId="9" borderId="7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center" vertical="center"/>
    </xf>
    <xf numFmtId="0" fontId="32" fillId="9" borderId="6" xfId="0" applyFont="1" applyFill="1" applyBorder="1" applyAlignment="1">
      <alignment vertical="center"/>
    </xf>
    <xf numFmtId="2" fontId="66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66" fillId="0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0" fontId="58" fillId="6" borderId="1" xfId="1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horizontal="center"/>
    </xf>
    <xf numFmtId="0" fontId="32" fillId="6" borderId="0" xfId="0" applyFont="1" applyFill="1" applyBorder="1" applyAlignment="1">
      <alignment vertical="center"/>
    </xf>
    <xf numFmtId="0" fontId="21" fillId="0" borderId="0" xfId="0" applyFont="1"/>
    <xf numFmtId="0" fontId="42" fillId="0" borderId="0" xfId="0" applyFont="1" applyFill="1" applyBorder="1" applyAlignment="1"/>
    <xf numFmtId="0" fontId="21" fillId="6" borderId="0" xfId="0" applyFont="1" applyFill="1" applyBorder="1"/>
    <xf numFmtId="0" fontId="24" fillId="0" borderId="0" xfId="0" applyFont="1" applyFill="1" applyBorder="1" applyAlignment="1">
      <alignment vertical="center" wrapText="1"/>
    </xf>
    <xf numFmtId="4" fontId="24" fillId="0" borderId="0" xfId="0" applyNumberFormat="1" applyFont="1" applyFill="1" applyBorder="1" applyAlignment="1">
      <alignment vertical="center" wrapText="1"/>
    </xf>
    <xf numFmtId="0" fontId="53" fillId="0" borderId="1" xfId="0" applyFont="1" applyFill="1" applyBorder="1" applyAlignment="1">
      <alignment vertical="center" wrapText="1"/>
    </xf>
    <xf numFmtId="0" fontId="32" fillId="9" borderId="0" xfId="0" applyFont="1" applyFill="1" applyBorder="1" applyAlignment="1">
      <alignment vertical="center"/>
    </xf>
    <xf numFmtId="0" fontId="32" fillId="12" borderId="0" xfId="0" applyFont="1" applyFill="1" applyBorder="1" applyAlignment="1">
      <alignment vertical="center"/>
    </xf>
    <xf numFmtId="0" fontId="85" fillId="9" borderId="0" xfId="0" applyFont="1" applyFill="1" applyBorder="1" applyAlignment="1">
      <alignment vertical="center"/>
    </xf>
    <xf numFmtId="0" fontId="23" fillId="0" borderId="4" xfId="0" applyFont="1" applyFill="1" applyBorder="1"/>
    <xf numFmtId="0" fontId="32" fillId="12" borderId="4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32" fillId="12" borderId="4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32" fillId="9" borderId="18" xfId="0" applyFont="1" applyFill="1" applyBorder="1" applyAlignment="1">
      <alignment vertical="center"/>
    </xf>
    <xf numFmtId="0" fontId="53" fillId="0" borderId="7" xfId="0" applyFont="1" applyFill="1" applyBorder="1" applyAlignment="1">
      <alignment vertical="center" wrapText="1"/>
    </xf>
    <xf numFmtId="0" fontId="23" fillId="0" borderId="25" xfId="0" applyFont="1" applyFill="1" applyBorder="1"/>
    <xf numFmtId="0" fontId="32" fillId="0" borderId="25" xfId="0" applyFont="1" applyFill="1" applyBorder="1" applyAlignment="1">
      <alignment vertical="center" wrapText="1"/>
    </xf>
    <xf numFmtId="0" fontId="32" fillId="12" borderId="26" xfId="0" applyFont="1" applyFill="1" applyBorder="1" applyAlignment="1">
      <alignment vertical="center"/>
    </xf>
    <xf numFmtId="0" fontId="23" fillId="0" borderId="25" xfId="0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0" fontId="32" fillId="12" borderId="24" xfId="0" applyFont="1" applyFill="1" applyBorder="1" applyAlignment="1">
      <alignment vertical="center"/>
    </xf>
    <xf numFmtId="2" fontId="2" fillId="0" borderId="26" xfId="0" applyNumberFormat="1" applyFont="1" applyFill="1" applyBorder="1" applyAlignment="1">
      <alignment horizontal="center" vertical="center"/>
    </xf>
    <xf numFmtId="2" fontId="66" fillId="0" borderId="25" xfId="0" applyNumberFormat="1" applyFont="1" applyFill="1" applyBorder="1" applyAlignment="1">
      <alignment horizontal="center" vertical="center"/>
    </xf>
    <xf numFmtId="0" fontId="5" fillId="9" borderId="7" xfId="1" applyFill="1" applyBorder="1" applyAlignment="1">
      <alignment vertical="center"/>
    </xf>
    <xf numFmtId="0" fontId="9" fillId="0" borderId="7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2" fontId="66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/>
    </xf>
    <xf numFmtId="0" fontId="23" fillId="0" borderId="6" xfId="0" applyFont="1" applyFill="1" applyBorder="1"/>
    <xf numFmtId="2" fontId="87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wrapText="1"/>
    </xf>
    <xf numFmtId="0" fontId="88" fillId="6" borderId="0" xfId="0" applyFont="1" applyFill="1" applyBorder="1" applyAlignment="1">
      <alignment horizontal="center"/>
    </xf>
    <xf numFmtId="0" fontId="23" fillId="6" borderId="0" xfId="0" applyFont="1" applyFill="1" applyAlignment="1">
      <alignment wrapText="1"/>
    </xf>
    <xf numFmtId="0" fontId="23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wrapText="1"/>
    </xf>
    <xf numFmtId="0" fontId="23" fillId="6" borderId="0" xfId="0" applyFont="1" applyFill="1" applyAlignment="1">
      <alignment vertical="top" wrapText="1"/>
    </xf>
    <xf numFmtId="0" fontId="43" fillId="6" borderId="0" xfId="0" applyFont="1" applyFill="1" applyBorder="1" applyAlignment="1">
      <alignment horizontal="center"/>
    </xf>
    <xf numFmtId="0" fontId="5" fillId="12" borderId="1" xfId="1" applyFill="1" applyBorder="1" applyAlignment="1">
      <alignment vertical="center" wrapText="1"/>
    </xf>
    <xf numFmtId="0" fontId="85" fillId="12" borderId="1" xfId="0" applyFont="1" applyFill="1" applyBorder="1" applyAlignment="1">
      <alignment vertical="center" wrapText="1"/>
    </xf>
    <xf numFmtId="0" fontId="32" fillId="12" borderId="1" xfId="0" applyFont="1" applyFill="1" applyBorder="1" applyAlignment="1">
      <alignment horizontal="center" vertical="center"/>
    </xf>
    <xf numFmtId="0" fontId="42" fillId="6" borderId="1" xfId="0" applyFont="1" applyFill="1" applyBorder="1"/>
    <xf numFmtId="0" fontId="32" fillId="6" borderId="0" xfId="0" applyFont="1" applyFill="1" applyAlignment="1">
      <alignment vertical="center"/>
    </xf>
    <xf numFmtId="2" fontId="2" fillId="6" borderId="0" xfId="0" applyNumberFormat="1" applyFont="1" applyFill="1" applyBorder="1" applyAlignment="1">
      <alignment horizontal="center" vertical="center"/>
    </xf>
    <xf numFmtId="0" fontId="5" fillId="6" borderId="0" xfId="1" applyFill="1" applyAlignment="1">
      <alignment vertical="center"/>
    </xf>
    <xf numFmtId="2" fontId="89" fillId="0" borderId="0" xfId="0" applyNumberFormat="1" applyFont="1"/>
    <xf numFmtId="4" fontId="1" fillId="0" borderId="12" xfId="0" applyNumberFormat="1" applyFont="1" applyFill="1" applyBorder="1" applyAlignment="1">
      <alignment horizontal="center" wrapText="1"/>
    </xf>
    <xf numFmtId="0" fontId="57" fillId="0" borderId="1" xfId="0" applyFont="1" applyBorder="1" applyAlignment="1">
      <alignment horizontal="center"/>
    </xf>
    <xf numFmtId="0" fontId="43" fillId="0" borderId="13" xfId="0" applyFont="1" applyFill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wrapText="1"/>
    </xf>
    <xf numFmtId="0" fontId="23" fillId="6" borderId="1" xfId="0" applyFont="1" applyFill="1" applyBorder="1" applyAlignment="1">
      <alignment horizontal="right"/>
    </xf>
    <xf numFmtId="0" fontId="31" fillId="6" borderId="1" xfId="0" applyFont="1" applyFill="1" applyBorder="1" applyAlignment="1">
      <alignment horizontal="left"/>
    </xf>
    <xf numFmtId="0" fontId="23" fillId="6" borderId="1" xfId="0" applyFont="1" applyFill="1" applyBorder="1" applyAlignment="1">
      <alignment horizontal="center"/>
    </xf>
    <xf numFmtId="0" fontId="31" fillId="6" borderId="1" xfId="0" applyFont="1" applyFill="1" applyBorder="1" applyAlignment="1">
      <alignment horizontal="center" vertical="center"/>
    </xf>
    <xf numFmtId="2" fontId="89" fillId="0" borderId="1" xfId="0" applyNumberFormat="1" applyFont="1" applyBorder="1" applyAlignment="1">
      <alignment horizontal="center"/>
    </xf>
    <xf numFmtId="0" fontId="31" fillId="6" borderId="1" xfId="0" applyFont="1" applyFill="1" applyBorder="1" applyAlignment="1">
      <alignment horizontal="center"/>
    </xf>
    <xf numFmtId="2" fontId="66" fillId="0" borderId="3" xfId="0" applyNumberFormat="1" applyFont="1" applyFill="1" applyBorder="1" applyAlignment="1">
      <alignment horizontal="center" vertical="center"/>
    </xf>
    <xf numFmtId="0" fontId="1" fillId="15" borderId="1" xfId="0" applyFont="1" applyFill="1" applyBorder="1"/>
    <xf numFmtId="0" fontId="9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left"/>
    </xf>
    <xf numFmtId="0" fontId="1" fillId="15" borderId="5" xfId="0" applyFont="1" applyFill="1" applyBorder="1" applyAlignment="1">
      <alignment horizontal="center" vertical="center"/>
    </xf>
    <xf numFmtId="1" fontId="3" fillId="15" borderId="18" xfId="0" applyNumberFormat="1" applyFont="1" applyFill="1" applyBorder="1" applyAlignment="1">
      <alignment horizontal="center"/>
    </xf>
    <xf numFmtId="0" fontId="3" fillId="15" borderId="18" xfId="0" applyFont="1" applyFill="1" applyBorder="1" applyAlignment="1">
      <alignment horizontal="center" vertical="center"/>
    </xf>
    <xf numFmtId="2" fontId="66" fillId="15" borderId="3" xfId="0" applyNumberFormat="1" applyFont="1" applyFill="1" applyBorder="1" applyAlignment="1">
      <alignment horizontal="center" vertical="center"/>
    </xf>
    <xf numFmtId="164" fontId="23" fillId="6" borderId="5" xfId="0" applyNumberFormat="1" applyFont="1" applyFill="1" applyBorder="1" applyAlignment="1">
      <alignment horizontal="center" vertical="center"/>
    </xf>
    <xf numFmtId="0" fontId="31" fillId="6" borderId="18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/>
    </xf>
    <xf numFmtId="164" fontId="23" fillId="0" borderId="5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/>
    </xf>
    <xf numFmtId="2" fontId="31" fillId="0" borderId="18" xfId="0" applyNumberFormat="1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wrapText="1"/>
    </xf>
    <xf numFmtId="0" fontId="58" fillId="0" borderId="7" xfId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2" fontId="89" fillId="0" borderId="1" xfId="0" applyNumberFormat="1" applyFont="1" applyBorder="1" applyAlignment="1">
      <alignment horizontal="center" vertical="center"/>
    </xf>
    <xf numFmtId="0" fontId="58" fillId="0" borderId="1" xfId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 vertical="center"/>
    </xf>
    <xf numFmtId="1" fontId="3" fillId="0" borderId="23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2" fontId="66" fillId="0" borderId="17" xfId="0" applyNumberFormat="1" applyFont="1" applyFill="1" applyBorder="1" applyAlignment="1">
      <alignment horizontal="center" vertical="center"/>
    </xf>
    <xf numFmtId="0" fontId="55" fillId="0" borderId="15" xfId="0" applyFont="1" applyFill="1" applyBorder="1" applyAlignment="1">
      <alignment horizontal="right" vertical="center"/>
    </xf>
    <xf numFmtId="0" fontId="58" fillId="0" borderId="15" xfId="1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center"/>
    </xf>
    <xf numFmtId="2" fontId="35" fillId="0" borderId="0" xfId="0" applyNumberFormat="1" applyFont="1" applyFill="1" applyBorder="1"/>
    <xf numFmtId="0" fontId="36" fillId="6" borderId="1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left" vertical="center"/>
    </xf>
    <xf numFmtId="2" fontId="53" fillId="12" borderId="1" xfId="0" applyNumberFormat="1" applyFont="1" applyFill="1" applyBorder="1" applyAlignment="1">
      <alignment horizontal="center" vertical="center"/>
    </xf>
    <xf numFmtId="0" fontId="90" fillId="0" borderId="1" xfId="0" applyFont="1" applyFill="1" applyBorder="1" applyAlignment="1">
      <alignment horizontal="left" vertical="center"/>
    </xf>
    <xf numFmtId="2" fontId="53" fillId="9" borderId="1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 wrapText="1"/>
    </xf>
    <xf numFmtId="0" fontId="53" fillId="12" borderId="1" xfId="0" applyFont="1" applyFill="1" applyBorder="1" applyAlignment="1">
      <alignment horizontal="left" vertical="center"/>
    </xf>
    <xf numFmtId="0" fontId="36" fillId="12" borderId="1" xfId="0" applyFont="1" applyFill="1" applyBorder="1" applyAlignment="1">
      <alignment horizontal="center" vertical="center"/>
    </xf>
    <xf numFmtId="164" fontId="36" fillId="12" borderId="1" xfId="0" applyNumberFormat="1" applyFont="1" applyFill="1" applyBorder="1" applyAlignment="1">
      <alignment horizontal="center" vertical="center"/>
    </xf>
    <xf numFmtId="0" fontId="58" fillId="12" borderId="1" xfId="1" applyFont="1" applyFill="1" applyBorder="1" applyAlignment="1">
      <alignment vertical="center"/>
    </xf>
    <xf numFmtId="2" fontId="53" fillId="0" borderId="1" xfId="0" applyNumberFormat="1" applyFont="1" applyFill="1" applyBorder="1" applyAlignment="1">
      <alignment horizontal="center" vertical="center"/>
    </xf>
    <xf numFmtId="0" fontId="58" fillId="0" borderId="7" xfId="1" applyFont="1" applyFill="1" applyBorder="1" applyAlignment="1">
      <alignment vertical="center"/>
    </xf>
    <xf numFmtId="49" fontId="23" fillId="0" borderId="15" xfId="0" applyNumberFormat="1" applyFont="1" applyFill="1" applyBorder="1" applyAlignment="1">
      <alignment horizontal="center"/>
    </xf>
    <xf numFmtId="49" fontId="23" fillId="0" borderId="7" xfId="0" applyNumberFormat="1" applyFont="1" applyFill="1" applyBorder="1" applyAlignment="1">
      <alignment horizontal="center"/>
    </xf>
    <xf numFmtId="0" fontId="36" fillId="0" borderId="7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left" vertical="center"/>
    </xf>
    <xf numFmtId="2" fontId="53" fillId="0" borderId="7" xfId="0" applyNumberFormat="1" applyFont="1" applyFill="1" applyBorder="1" applyAlignment="1">
      <alignment horizontal="center" vertical="center"/>
    </xf>
    <xf numFmtId="2" fontId="31" fillId="0" borderId="5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 wrapText="1"/>
    </xf>
    <xf numFmtId="0" fontId="91" fillId="0" borderId="7" xfId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/>
    </xf>
    <xf numFmtId="2" fontId="92" fillId="6" borderId="1" xfId="0" applyNumberFormat="1" applyFont="1" applyFill="1" applyBorder="1" applyAlignment="1">
      <alignment horizontal="center"/>
    </xf>
    <xf numFmtId="0" fontId="42" fillId="0" borderId="13" xfId="0" applyFont="1" applyFill="1" applyBorder="1"/>
    <xf numFmtId="0" fontId="21" fillId="0" borderId="0" xfId="0" applyFont="1" applyFill="1"/>
    <xf numFmtId="49" fontId="35" fillId="0" borderId="0" xfId="0" applyNumberFormat="1" applyFont="1" applyFill="1" applyBorder="1" applyAlignment="1"/>
    <xf numFmtId="0" fontId="21" fillId="0" borderId="0" xfId="0" applyFont="1" applyFill="1" applyBorder="1"/>
    <xf numFmtId="0" fontId="24" fillId="13" borderId="1" xfId="0" applyFont="1" applyFill="1" applyBorder="1" applyAlignment="1">
      <alignment horizontal="center"/>
    </xf>
    <xf numFmtId="0" fontId="90" fillId="9" borderId="1" xfId="0" applyFont="1" applyFill="1" applyBorder="1" applyAlignment="1">
      <alignment horizontal="left" vertical="center"/>
    </xf>
    <xf numFmtId="0" fontId="63" fillId="0" borderId="1" xfId="0" applyFont="1" applyFill="1" applyBorder="1" applyAlignment="1">
      <alignment horizontal="left" vertical="center"/>
    </xf>
    <xf numFmtId="0" fontId="90" fillId="12" borderId="1" xfId="0" applyFont="1" applyFill="1" applyBorder="1" applyAlignment="1">
      <alignment horizontal="left" vertical="center"/>
    </xf>
    <xf numFmtId="0" fontId="90" fillId="3" borderId="1" xfId="0" applyFont="1" applyFill="1" applyBorder="1" applyAlignment="1">
      <alignment horizontal="left" vertical="center"/>
    </xf>
    <xf numFmtId="0" fontId="5" fillId="12" borderId="11" xfId="1" applyFill="1" applyBorder="1" applyAlignment="1">
      <alignment vertical="center"/>
    </xf>
    <xf numFmtId="0" fontId="93" fillId="0" borderId="0" xfId="0" applyFont="1" applyAlignment="1">
      <alignment horizontal="left"/>
    </xf>
    <xf numFmtId="0" fontId="94" fillId="6" borderId="1" xfId="0" applyFont="1" applyFill="1" applyBorder="1" applyAlignment="1">
      <alignment horizontal="left"/>
    </xf>
    <xf numFmtId="0" fontId="1" fillId="6" borderId="0" xfId="0" applyFont="1" applyFill="1"/>
    <xf numFmtId="2" fontId="2" fillId="16" borderId="5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" fillId="6" borderId="0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20" fillId="6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2" fillId="6" borderId="0" xfId="0" applyFont="1" applyFill="1" applyAlignment="1">
      <alignment vertical="center" wrapText="1"/>
    </xf>
    <xf numFmtId="0" fontId="5" fillId="6" borderId="0" xfId="1" applyFill="1" applyAlignment="1">
      <alignment vertical="center" wrapText="1"/>
    </xf>
    <xf numFmtId="0" fontId="85" fillId="6" borderId="0" xfId="0" applyFont="1" applyFill="1" applyAlignment="1">
      <alignment vertical="center" wrapText="1"/>
    </xf>
    <xf numFmtId="0" fontId="23" fillId="6" borderId="0" xfId="0" applyFont="1" applyFill="1" applyAlignment="1">
      <alignment horizontal="center" vertical="center"/>
    </xf>
    <xf numFmtId="2" fontId="66" fillId="6" borderId="0" xfId="0" applyNumberFormat="1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23" fillId="6" borderId="1" xfId="0" applyFont="1" applyFill="1" applyBorder="1"/>
    <xf numFmtId="0" fontId="54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/>
    </xf>
    <xf numFmtId="2" fontId="2" fillId="6" borderId="1" xfId="0" applyNumberFormat="1" applyFont="1" applyFill="1" applyBorder="1" applyAlignment="1">
      <alignment horizontal="center" vertical="center"/>
    </xf>
    <xf numFmtId="2" fontId="66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86" fillId="6" borderId="1" xfId="1" applyFont="1" applyFill="1" applyBorder="1" applyAlignment="1">
      <alignment horizontal="center" vertical="center"/>
    </xf>
    <xf numFmtId="0" fontId="35" fillId="6" borderId="0" xfId="0" applyFont="1" applyFill="1" applyAlignment="1">
      <alignment vertical="top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0" xfId="0" applyFont="1" applyFill="1" applyBorder="1"/>
    <xf numFmtId="0" fontId="54" fillId="6" borderId="0" xfId="0" applyFont="1" applyFill="1" applyBorder="1" applyAlignment="1">
      <alignment vertical="center" wrapText="1"/>
    </xf>
    <xf numFmtId="0" fontId="32" fillId="6" borderId="0" xfId="0" applyFont="1" applyFill="1" applyBorder="1" applyAlignment="1">
      <alignment vertical="center" wrapText="1"/>
    </xf>
    <xf numFmtId="0" fontId="23" fillId="6" borderId="0" xfId="0" applyFont="1" applyFill="1" applyBorder="1" applyAlignment="1">
      <alignment horizontal="center" vertical="center"/>
    </xf>
    <xf numFmtId="0" fontId="86" fillId="6" borderId="0" xfId="1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/>
    </xf>
    <xf numFmtId="0" fontId="36" fillId="7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0" fontId="37" fillId="0" borderId="1" xfId="1" applyFont="1" applyFill="1" applyBorder="1" applyAlignment="1">
      <alignment vertical="center"/>
    </xf>
    <xf numFmtId="0" fontId="36" fillId="9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23" fillId="2" borderId="1" xfId="0" applyFont="1" applyFill="1" applyBorder="1"/>
    <xf numFmtId="0" fontId="37" fillId="2" borderId="1" xfId="1" applyFont="1" applyFill="1" applyBorder="1" applyAlignment="1">
      <alignment horizontal="left" vertical="center"/>
    </xf>
    <xf numFmtId="0" fontId="8" fillId="8" borderId="1" xfId="0" applyFont="1" applyFill="1" applyBorder="1"/>
    <xf numFmtId="0" fontId="1" fillId="8" borderId="7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  <xf numFmtId="0" fontId="37" fillId="7" borderId="1" xfId="1" applyFont="1" applyFill="1" applyBorder="1" applyAlignment="1">
      <alignment vertical="center"/>
    </xf>
    <xf numFmtId="0" fontId="95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" fillId="2" borderId="1" xfId="0" applyFont="1" applyFill="1" applyBorder="1"/>
    <xf numFmtId="0" fontId="31" fillId="2" borderId="1" xfId="0" applyFont="1" applyFill="1" applyBorder="1" applyAlignment="1">
      <alignment horizontal="right"/>
    </xf>
    <xf numFmtId="0" fontId="35" fillId="2" borderId="1" xfId="0" applyFont="1" applyFill="1" applyBorder="1"/>
    <xf numFmtId="0" fontId="35" fillId="6" borderId="1" xfId="0" applyFont="1" applyFill="1" applyBorder="1" applyAlignment="1">
      <alignment horizontal="left" vertical="center" wrapText="1"/>
    </xf>
    <xf numFmtId="0" fontId="35" fillId="6" borderId="1" xfId="0" applyFont="1" applyFill="1" applyBorder="1"/>
    <xf numFmtId="0" fontId="9" fillId="6" borderId="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6" fillId="12" borderId="13" xfId="0" applyFont="1" applyFill="1" applyBorder="1"/>
    <xf numFmtId="0" fontId="20" fillId="12" borderId="13" xfId="0" applyFont="1" applyFill="1" applyBorder="1" applyAlignment="1">
      <alignment horizontal="center"/>
    </xf>
    <xf numFmtId="0" fontId="10" fillId="12" borderId="13" xfId="0" applyFont="1" applyFill="1" applyBorder="1"/>
    <xf numFmtId="0" fontId="11" fillId="12" borderId="13" xfId="0" applyFont="1" applyFill="1" applyBorder="1" applyAlignment="1">
      <alignment horizontal="center" vertical="center"/>
    </xf>
    <xf numFmtId="0" fontId="19" fillId="12" borderId="13" xfId="0" applyFont="1" applyFill="1" applyBorder="1"/>
    <xf numFmtId="0" fontId="3" fillId="0" borderId="5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2" fontId="96" fillId="6" borderId="1" xfId="0" applyNumberFormat="1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6" fillId="9" borderId="15" xfId="0" applyFont="1" applyFill="1" applyBorder="1" applyAlignment="1">
      <alignment vertical="center"/>
    </xf>
    <xf numFmtId="2" fontId="96" fillId="6" borderId="15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2" fontId="4" fillId="0" borderId="7" xfId="0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left" vertical="center"/>
    </xf>
    <xf numFmtId="0" fontId="20" fillId="6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horizontal="left" vertical="center" wrapText="1"/>
    </xf>
    <xf numFmtId="0" fontId="19" fillId="6" borderId="0" xfId="0" applyFont="1" applyFill="1" applyBorder="1"/>
    <xf numFmtId="0" fontId="10" fillId="6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96" fillId="0" borderId="5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0" fontId="5" fillId="9" borderId="11" xfId="1" applyFill="1" applyBorder="1" applyAlignment="1">
      <alignment vertical="center"/>
    </xf>
    <xf numFmtId="0" fontId="0" fillId="0" borderId="15" xfId="0" applyFill="1" applyBorder="1"/>
    <xf numFmtId="0" fontId="1" fillId="4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vertical="center"/>
    </xf>
    <xf numFmtId="164" fontId="1" fillId="0" borderId="25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1" fillId="0" borderId="7" xfId="0" applyFont="1" applyFill="1" applyBorder="1" applyAlignment="1">
      <alignment horizontal="left"/>
    </xf>
    <xf numFmtId="3" fontId="1" fillId="0" borderId="7" xfId="0" applyNumberFormat="1" applyFont="1" applyFill="1" applyBorder="1" applyAlignment="1">
      <alignment horizontal="center" vertical="center"/>
    </xf>
    <xf numFmtId="2" fontId="96" fillId="0" borderId="7" xfId="0" applyNumberFormat="1" applyFont="1" applyFill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1" fillId="6" borderId="1" xfId="0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3" fillId="8" borderId="1" xfId="0" applyFont="1" applyFill="1" applyBorder="1"/>
    <xf numFmtId="0" fontId="1" fillId="8" borderId="1" xfId="0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left" vertical="top"/>
    </xf>
    <xf numFmtId="2" fontId="2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left" vertical="top"/>
    </xf>
    <xf numFmtId="0" fontId="34" fillId="0" borderId="1" xfId="0" applyFont="1" applyBorder="1"/>
    <xf numFmtId="0" fontId="5" fillId="0" borderId="3" xfId="1" applyFill="1" applyBorder="1" applyAlignment="1">
      <alignment vertical="center"/>
    </xf>
    <xf numFmtId="0" fontId="1" fillId="6" borderId="1" xfId="0" applyFont="1" applyFill="1" applyBorder="1" applyAlignment="1">
      <alignment horizontal="left"/>
    </xf>
    <xf numFmtId="0" fontId="31" fillId="6" borderId="3" xfId="0" applyFont="1" applyFill="1" applyBorder="1"/>
    <xf numFmtId="2" fontId="1" fillId="0" borderId="1" xfId="0" applyNumberFormat="1" applyFont="1" applyFill="1" applyBorder="1" applyAlignment="1">
      <alignment horizontal="left"/>
    </xf>
    <xf numFmtId="0" fontId="55" fillId="6" borderId="3" xfId="0" applyFont="1" applyFill="1" applyBorder="1" applyAlignment="1">
      <alignment horizontal="left"/>
    </xf>
    <xf numFmtId="0" fontId="56" fillId="6" borderId="0" xfId="0" applyFont="1" applyFill="1" applyBorder="1" applyAlignment="1">
      <alignment horizontal="left"/>
    </xf>
    <xf numFmtId="0" fontId="25" fillId="6" borderId="0" xfId="0" applyFont="1" applyFill="1" applyBorder="1" applyAlignment="1">
      <alignment horizontal="center" vertical="center"/>
    </xf>
    <xf numFmtId="0" fontId="0" fillId="12" borderId="0" xfId="0" applyFill="1"/>
    <xf numFmtId="0" fontId="16" fillId="12" borderId="0" xfId="0" applyFont="1" applyFill="1"/>
    <xf numFmtId="0" fontId="20" fillId="12" borderId="0" xfId="0" applyFont="1" applyFill="1" applyAlignment="1">
      <alignment horizontal="center"/>
    </xf>
    <xf numFmtId="0" fontId="10" fillId="12" borderId="0" xfId="0" applyFont="1" applyFill="1"/>
    <xf numFmtId="0" fontId="10" fillId="12" borderId="0" xfId="0" applyFont="1" applyFill="1" applyAlignment="1">
      <alignment horizontal="center" vertical="center"/>
    </xf>
    <xf numFmtId="0" fontId="19" fillId="12" borderId="0" xfId="0" applyFont="1" applyFill="1"/>
    <xf numFmtId="0" fontId="35" fillId="8" borderId="1" xfId="0" applyFont="1" applyFill="1" applyBorder="1"/>
    <xf numFmtId="0" fontId="58" fillId="0" borderId="1" xfId="1" applyFont="1" applyFill="1" applyBorder="1" applyAlignment="1">
      <alignment horizontal="left" vertical="center"/>
    </xf>
    <xf numFmtId="0" fontId="58" fillId="7" borderId="11" xfId="1" applyFont="1" applyFill="1" applyBorder="1" applyAlignment="1">
      <alignment vertical="center"/>
    </xf>
    <xf numFmtId="0" fontId="58" fillId="9" borderId="11" xfId="1" applyFont="1" applyFill="1" applyBorder="1" applyAlignment="1">
      <alignment vertical="center"/>
    </xf>
    <xf numFmtId="0" fontId="58" fillId="7" borderId="10" xfId="1" applyFont="1" applyFill="1" applyBorder="1" applyAlignment="1">
      <alignment vertical="center"/>
    </xf>
    <xf numFmtId="0" fontId="48" fillId="8" borderId="1" xfId="0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left" vertical="top"/>
    </xf>
    <xf numFmtId="0" fontId="3" fillId="8" borderId="1" xfId="0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wrapText="1"/>
    </xf>
    <xf numFmtId="0" fontId="38" fillId="8" borderId="6" xfId="0" applyFont="1" applyFill="1" applyBorder="1" applyAlignment="1">
      <alignment horizontal="center" vertical="center" wrapText="1"/>
    </xf>
    <xf numFmtId="0" fontId="91" fillId="8" borderId="1" xfId="1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3" fillId="8" borderId="15" xfId="0" applyFont="1" applyFill="1" applyBorder="1"/>
    <xf numFmtId="0" fontId="24" fillId="8" borderId="15" xfId="0" applyFont="1" applyFill="1" applyBorder="1" applyAlignment="1">
      <alignment horizontal="center"/>
    </xf>
    <xf numFmtId="2" fontId="3" fillId="8" borderId="15" xfId="0" applyNumberFormat="1" applyFont="1" applyFill="1" applyBorder="1" applyAlignment="1">
      <alignment horizontal="left" vertical="top"/>
    </xf>
    <xf numFmtId="0" fontId="3" fillId="8" borderId="15" xfId="0" applyFont="1" applyFill="1" applyBorder="1" applyAlignment="1">
      <alignment horizontal="center" vertical="center"/>
    </xf>
    <xf numFmtId="1" fontId="1" fillId="8" borderId="9" xfId="0" applyNumberFormat="1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 wrapText="1"/>
    </xf>
    <xf numFmtId="0" fontId="91" fillId="8" borderId="25" xfId="1" applyFont="1" applyFill="1" applyBorder="1" applyAlignment="1">
      <alignment horizontal="left" vertical="center" wrapText="1"/>
    </xf>
    <xf numFmtId="2" fontId="2" fillId="8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8" borderId="15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97" fillId="0" borderId="1" xfId="0" applyNumberFormat="1" applyFont="1" applyBorder="1"/>
    <xf numFmtId="2" fontId="97" fillId="0" borderId="7" xfId="0" applyNumberFormat="1" applyFont="1" applyBorder="1"/>
    <xf numFmtId="2" fontId="66" fillId="0" borderId="1" xfId="0" applyNumberFormat="1" applyFont="1" applyBorder="1"/>
    <xf numFmtId="2" fontId="66" fillId="8" borderId="1" xfId="0" applyNumberFormat="1" applyFont="1" applyFill="1" applyBorder="1"/>
    <xf numFmtId="2" fontId="66" fillId="0" borderId="1" xfId="0" applyNumberFormat="1" applyFont="1" applyFill="1" applyBorder="1"/>
    <xf numFmtId="2" fontId="66" fillId="8" borderId="25" xfId="0" applyNumberFormat="1" applyFont="1" applyFill="1" applyBorder="1"/>
    <xf numFmtId="2" fontId="66" fillId="0" borderId="21" xfId="0" applyNumberFormat="1" applyFont="1" applyFill="1" applyBorder="1"/>
    <xf numFmtId="2" fontId="66" fillId="0" borderId="21" xfId="0" applyNumberFormat="1" applyFont="1" applyBorder="1"/>
    <xf numFmtId="2" fontId="66" fillId="0" borderId="7" xfId="0" applyNumberFormat="1" applyFont="1" applyBorder="1"/>
    <xf numFmtId="0" fontId="22" fillId="0" borderId="6" xfId="0" applyFont="1" applyFill="1" applyBorder="1" applyAlignment="1">
      <alignment horizontal="center" vertical="center"/>
    </xf>
    <xf numFmtId="2" fontId="97" fillId="0" borderId="15" xfId="0" applyNumberFormat="1" applyFont="1" applyBorder="1"/>
    <xf numFmtId="2" fontId="97" fillId="0" borderId="1" xfId="0" applyNumberFormat="1" applyFont="1" applyBorder="1" applyAlignment="1">
      <alignment horizontal="center"/>
    </xf>
    <xf numFmtId="2" fontId="97" fillId="16" borderId="1" xfId="0" applyNumberFormat="1" applyFont="1" applyFill="1" applyBorder="1" applyAlignment="1">
      <alignment horizontal="center"/>
    </xf>
    <xf numFmtId="2" fontId="97" fillId="0" borderId="1" xfId="0" applyNumberFormat="1" applyFont="1" applyFill="1" applyBorder="1" applyAlignment="1">
      <alignment horizontal="center"/>
    </xf>
    <xf numFmtId="2" fontId="97" fillId="0" borderId="7" xfId="0" applyNumberFormat="1" applyFont="1" applyBorder="1" applyAlignment="1">
      <alignment horizontal="center" vertical="center"/>
    </xf>
    <xf numFmtId="2" fontId="97" fillId="0" borderId="1" xfId="0" applyNumberFormat="1" applyFont="1" applyBorder="1" applyAlignment="1">
      <alignment horizontal="center" vertical="center"/>
    </xf>
    <xf numFmtId="2" fontId="97" fillId="0" borderId="15" xfId="0" applyNumberFormat="1" applyFont="1" applyBorder="1" applyAlignment="1">
      <alignment horizontal="center" vertical="center"/>
    </xf>
    <xf numFmtId="0" fontId="23" fillId="6" borderId="7" xfId="0" applyFont="1" applyFill="1" applyBorder="1" applyAlignment="1">
      <alignment horizontal="right"/>
    </xf>
    <xf numFmtId="0" fontId="23" fillId="6" borderId="15" xfId="0" applyFont="1" applyFill="1" applyBorder="1" applyAlignment="1">
      <alignment horizontal="right"/>
    </xf>
    <xf numFmtId="0" fontId="31" fillId="0" borderId="15" xfId="0" applyFont="1" applyFill="1" applyBorder="1" applyAlignment="1">
      <alignment horizontal="left"/>
    </xf>
    <xf numFmtId="164" fontId="23" fillId="0" borderId="9" xfId="0" applyNumberFormat="1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/>
    </xf>
    <xf numFmtId="2" fontId="97" fillId="0" borderId="15" xfId="0" applyNumberFormat="1" applyFont="1" applyFill="1" applyBorder="1" applyAlignment="1">
      <alignment horizontal="center"/>
    </xf>
    <xf numFmtId="2" fontId="31" fillId="0" borderId="23" xfId="0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left"/>
    </xf>
    <xf numFmtId="0" fontId="23" fillId="6" borderId="0" xfId="0" applyFont="1" applyFill="1" applyBorder="1" applyAlignment="1">
      <alignment wrapText="1"/>
    </xf>
    <xf numFmtId="0" fontId="54" fillId="6" borderId="0" xfId="0" applyFont="1" applyFill="1" applyBorder="1" applyAlignment="1">
      <alignment horizontal="center"/>
    </xf>
    <xf numFmtId="0" fontId="98" fillId="6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6" fillId="0" borderId="22" xfId="0" applyFont="1" applyBorder="1"/>
    <xf numFmtId="0" fontId="37" fillId="7" borderId="11" xfId="1" applyFont="1" applyFill="1" applyBorder="1" applyAlignment="1">
      <alignment horizontal="left" wrapText="1"/>
    </xf>
    <xf numFmtId="0" fontId="100" fillId="6" borderId="7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0" fontId="32" fillId="9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2" fontId="96" fillId="6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32" fillId="7" borderId="15" xfId="0" applyFont="1" applyFill="1" applyBorder="1" applyAlignment="1">
      <alignment vertical="center" wrapText="1"/>
    </xf>
    <xf numFmtId="0" fontId="5" fillId="9" borderId="17" xfId="1" applyFill="1" applyBorder="1" applyAlignment="1">
      <alignment vertical="center"/>
    </xf>
    <xf numFmtId="2" fontId="96" fillId="0" borderId="15" xfId="0" applyNumberFormat="1" applyFont="1" applyFill="1" applyBorder="1" applyAlignment="1">
      <alignment horizontal="center" vertical="center"/>
    </xf>
    <xf numFmtId="0" fontId="99" fillId="6" borderId="0" xfId="1" applyFont="1" applyFill="1" applyAlignment="1">
      <alignment horizontal="center" wrapText="1"/>
    </xf>
    <xf numFmtId="0" fontId="32" fillId="6" borderId="12" xfId="0" applyFont="1" applyFill="1" applyBorder="1" applyAlignment="1">
      <alignment vertical="center"/>
    </xf>
    <xf numFmtId="0" fontId="51" fillId="0" borderId="15" xfId="0" applyFont="1" applyFill="1" applyBorder="1" applyAlignment="1">
      <alignment horizontal="center" vertical="center"/>
    </xf>
    <xf numFmtId="0" fontId="69" fillId="2" borderId="15" xfId="0" applyFont="1" applyFill="1" applyBorder="1" applyAlignment="1">
      <alignment horizontal="right" vertical="center"/>
    </xf>
    <xf numFmtId="0" fontId="3" fillId="6" borderId="0" xfId="0" applyFont="1" applyFill="1" applyBorder="1" applyAlignment="1">
      <alignment horizontal="center" vertical="center"/>
    </xf>
    <xf numFmtId="0" fontId="0" fillId="6" borderId="0" xfId="0" applyFill="1" applyBorder="1" applyAlignment="1"/>
    <xf numFmtId="0" fontId="30" fillId="6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wrapText="1"/>
    </xf>
    <xf numFmtId="0" fontId="22" fillId="14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wrapText="1"/>
    </xf>
    <xf numFmtId="0" fontId="1" fillId="4" borderId="15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2" fontId="24" fillId="6" borderId="1" xfId="0" applyNumberFormat="1" applyFont="1" applyFill="1" applyBorder="1" applyAlignment="1">
      <alignment vertical="center"/>
    </xf>
    <xf numFmtId="0" fontId="10" fillId="0" borderId="21" xfId="0" applyFont="1" applyFill="1" applyBorder="1"/>
    <xf numFmtId="0" fontId="8" fillId="0" borderId="22" xfId="0" applyFont="1" applyFill="1" applyBorder="1"/>
    <xf numFmtId="0" fontId="54" fillId="0" borderId="7" xfId="0" applyFont="1" applyFill="1" applyBorder="1" applyAlignment="1">
      <alignment horizontal="center" vertical="center" wrapText="1"/>
    </xf>
    <xf numFmtId="0" fontId="48" fillId="4" borderId="7" xfId="0" applyFont="1" applyFill="1" applyBorder="1" applyAlignment="1">
      <alignment vertical="center" wrapText="1"/>
    </xf>
    <xf numFmtId="0" fontId="69" fillId="0" borderId="21" xfId="0" applyFont="1" applyFill="1" applyBorder="1"/>
    <xf numFmtId="0" fontId="8" fillId="0" borderId="9" xfId="0" applyFont="1" applyFill="1" applyBorder="1"/>
    <xf numFmtId="0" fontId="48" fillId="0" borderId="15" xfId="0" applyFont="1" applyFill="1" applyBorder="1" applyAlignment="1">
      <alignment horizontal="center" vertical="center" wrapText="1"/>
    </xf>
    <xf numFmtId="0" fontId="48" fillId="4" borderId="15" xfId="0" applyFont="1" applyFill="1" applyBorder="1" applyAlignment="1">
      <alignment vertical="center" wrapText="1"/>
    </xf>
    <xf numFmtId="2" fontId="23" fillId="0" borderId="25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5" fillId="0" borderId="8" xfId="1" applyFill="1" applyBorder="1" applyAlignment="1">
      <alignment vertical="center"/>
    </xf>
    <xf numFmtId="0" fontId="6" fillId="0" borderId="15" xfId="0" applyFont="1" applyBorder="1"/>
    <xf numFmtId="0" fontId="5" fillId="0" borderId="15" xfId="1" applyFill="1" applyBorder="1" applyAlignment="1">
      <alignment vertical="center"/>
    </xf>
    <xf numFmtId="0" fontId="31" fillId="6" borderId="0" xfId="0" applyFont="1" applyFill="1" applyBorder="1" applyAlignment="1">
      <alignment horizontal="left" wrapText="1"/>
    </xf>
    <xf numFmtId="0" fontId="1" fillId="6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left" wrapText="1"/>
    </xf>
    <xf numFmtId="0" fontId="1" fillId="12" borderId="0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20" fillId="0" borderId="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79" fillId="0" borderId="0" xfId="0" applyFont="1" applyBorder="1" applyAlignment="1">
      <alignment horizontal="center" vertical="center"/>
    </xf>
    <xf numFmtId="0" fontId="11" fillId="6" borderId="0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textRotation="90"/>
    </xf>
    <xf numFmtId="0" fontId="78" fillId="0" borderId="1" xfId="0" applyFont="1" applyBorder="1" applyAlignment="1">
      <alignment horizontal="center" vertical="center" textRotation="90"/>
    </xf>
    <xf numFmtId="0" fontId="79" fillId="0" borderId="1" xfId="0" applyFont="1" applyBorder="1" applyAlignment="1">
      <alignment horizontal="center" vertical="center" textRotation="90"/>
    </xf>
    <xf numFmtId="0" fontId="16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textRotation="90"/>
    </xf>
    <xf numFmtId="0" fontId="42" fillId="0" borderId="1" xfId="0" applyFont="1" applyBorder="1" applyAlignment="1">
      <alignment horizontal="center" textRotation="90"/>
    </xf>
    <xf numFmtId="0" fontId="0" fillId="0" borderId="1" xfId="0" applyFill="1" applyBorder="1" applyAlignment="1">
      <alignment horizontal="center"/>
    </xf>
    <xf numFmtId="0" fontId="2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wrapText="1"/>
    </xf>
    <xf numFmtId="0" fontId="20" fillId="6" borderId="13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81" fillId="0" borderId="4" xfId="0" applyFont="1" applyBorder="1" applyAlignment="1">
      <alignment horizontal="center" vertical="center"/>
    </xf>
    <xf numFmtId="0" fontId="81" fillId="0" borderId="21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textRotation="90"/>
    </xf>
    <xf numFmtId="0" fontId="20" fillId="6" borderId="0" xfId="0" applyFont="1" applyFill="1" applyBorder="1" applyAlignment="1">
      <alignment horizontal="center"/>
    </xf>
    <xf numFmtId="0" fontId="81" fillId="0" borderId="1" xfId="0" applyFont="1" applyBorder="1" applyAlignment="1">
      <alignment horizontal="center" vertical="center" textRotation="90"/>
    </xf>
    <xf numFmtId="0" fontId="81" fillId="0" borderId="4" xfId="0" applyFont="1" applyBorder="1" applyAlignment="1">
      <alignment horizontal="center" vertical="center" textRotation="90"/>
    </xf>
    <xf numFmtId="0" fontId="1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67" fillId="0" borderId="1" xfId="0" applyFont="1" applyBorder="1" applyAlignment="1">
      <alignment horizontal="center" vertical="center" textRotation="90"/>
    </xf>
    <xf numFmtId="0" fontId="67" fillId="0" borderId="1" xfId="0" applyFont="1" applyBorder="1" applyAlignment="1">
      <alignment horizontal="center" textRotation="90"/>
    </xf>
    <xf numFmtId="0" fontId="0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wrapText="1"/>
    </xf>
    <xf numFmtId="0" fontId="42" fillId="2" borderId="4" xfId="0" applyFont="1" applyFill="1" applyBorder="1" applyAlignment="1">
      <alignment horizontal="center" vertical="center"/>
    </xf>
    <xf numFmtId="0" fontId="42" fillId="2" borderId="21" xfId="0" applyFont="1" applyFill="1" applyBorder="1" applyAlignment="1">
      <alignment horizontal="center" vertical="center"/>
    </xf>
    <xf numFmtId="0" fontId="79" fillId="0" borderId="4" xfId="0" applyFont="1" applyBorder="1" applyAlignment="1">
      <alignment horizontal="center" vertical="center" textRotation="91"/>
    </xf>
    <xf numFmtId="0" fontId="79" fillId="0" borderId="21" xfId="0" applyFont="1" applyBorder="1" applyAlignment="1">
      <alignment horizontal="center" vertical="center" textRotation="91"/>
    </xf>
    <xf numFmtId="0" fontId="79" fillId="0" borderId="7" xfId="0" applyFont="1" applyBorder="1" applyAlignment="1">
      <alignment horizontal="center" vertical="center" textRotation="91"/>
    </xf>
    <xf numFmtId="0" fontId="78" fillId="0" borderId="4" xfId="0" applyFont="1" applyBorder="1" applyAlignment="1">
      <alignment horizontal="center" textRotation="90"/>
    </xf>
    <xf numFmtId="0" fontId="78" fillId="0" borderId="21" xfId="0" applyFont="1" applyBorder="1" applyAlignment="1">
      <alignment horizontal="center" textRotation="90"/>
    </xf>
    <xf numFmtId="0" fontId="78" fillId="0" borderId="7" xfId="0" applyFont="1" applyBorder="1" applyAlignment="1">
      <alignment horizontal="center" textRotation="90"/>
    </xf>
    <xf numFmtId="0" fontId="78" fillId="0" borderId="20" xfId="0" applyFont="1" applyBorder="1" applyAlignment="1">
      <alignment horizontal="center" textRotation="90"/>
    </xf>
    <xf numFmtId="0" fontId="78" fillId="0" borderId="22" xfId="0" applyFont="1" applyBorder="1" applyAlignment="1">
      <alignment horizontal="center" textRotation="90"/>
    </xf>
    <xf numFmtId="0" fontId="78" fillId="0" borderId="6" xfId="0" applyFont="1" applyBorder="1" applyAlignment="1">
      <alignment horizontal="center" textRotation="90"/>
    </xf>
    <xf numFmtId="0" fontId="0" fillId="0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4" fillId="0" borderId="4" xfId="0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left" vertical="top" wrapText="1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3" fillId="0" borderId="4" xfId="0" applyFont="1" applyFill="1" applyBorder="1" applyAlignment="1">
      <alignment horizontal="center" vertical="center" textRotation="90" wrapText="1"/>
    </xf>
    <xf numFmtId="0" fontId="43" fillId="0" borderId="21" xfId="0" applyFont="1" applyFill="1" applyBorder="1" applyAlignment="1">
      <alignment horizontal="center" vertical="center" textRotation="90" wrapText="1"/>
    </xf>
    <xf numFmtId="0" fontId="43" fillId="0" borderId="7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textRotation="90" wrapText="1"/>
    </xf>
    <xf numFmtId="0" fontId="29" fillId="3" borderId="22" xfId="0" applyFont="1" applyFill="1" applyBorder="1" applyAlignment="1">
      <alignment horizontal="center" textRotation="90" wrapText="1"/>
    </xf>
    <xf numFmtId="0" fontId="29" fillId="3" borderId="6" xfId="0" applyFont="1" applyFill="1" applyBorder="1" applyAlignment="1">
      <alignment horizontal="center" textRotation="90" wrapText="1"/>
    </xf>
    <xf numFmtId="0" fontId="25" fillId="6" borderId="0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textRotation="90" wrapText="1"/>
    </xf>
    <xf numFmtId="0" fontId="43" fillId="0" borderId="1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B7FFFF"/>
      <color rgb="FFE6FEDE"/>
      <color rgb="FFFFEBFF"/>
      <color rgb="FF7DFF7D"/>
      <color rgb="FFFFCCFF"/>
      <color rgb="FFBEFEE1"/>
      <color rgb="FF37FF37"/>
      <color rgb="FFCCFF99"/>
      <color rgb="FFF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1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&#1056;&#1077;&#1081;&#1090;&#1080;&#1085;&#1075;&#1080;%20&#1087;&#1086;%20&#1075;&#1086;&#1076;&#1072;&#1084;/&#1088;&#1077;&#1081;&#1090;&#1080;&#1085;&#1075;%202026/&#1056;&#1077;&#1081;&#1090;&#1080;&#1085;&#1075;%202026%20&#1056;&#1041;%20&#1052;&#1091;&#1078;&#1095;&#1080;&#1085;&#1099;%20-&#1074;&#1089;&#1077;%20&#1074;&#1080;&#1076;&#1099;%20&#1080;%20&#1082;&#1072;&#1090;&#1077;&#1075;&#1086;&#1088;&#1080;&#1080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лалом2026 М все категории"/>
      <sheetName val="Фигуры 26 Мужчины все категории"/>
      <sheetName val="трамплин26 Мужчинывсе категории"/>
      <sheetName val=" многоборье26 MEN все категории"/>
      <sheetName val="формулы для многоборья"/>
    </sheetNames>
    <sheetDataSet>
      <sheetData sheetId="0"/>
      <sheetData sheetId="1">
        <row r="20">
          <cell r="F20">
            <v>77.96340493237868</v>
          </cell>
        </row>
        <row r="21">
          <cell r="F21"/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25ITA002/" TargetMode="External" /><Relationship Id="rId117" Type="http://schemas.openxmlformats.org/officeDocument/2006/relationships/hyperlink" Target="https://www.iwwfed-ea.org/classic/25SWE006/" TargetMode="External" /><Relationship Id="rId21" Type="http://schemas.openxmlformats.org/officeDocument/2006/relationships/hyperlink" Target="https://www.iwwfed-ea.org/classic/25FRA208/" TargetMode="External" /><Relationship Id="rId42" Type="http://schemas.openxmlformats.org/officeDocument/2006/relationships/hyperlink" Target="https://www.iwwfed-ea.org/classic/rl2025/eame/index.php?skier=SUI642016609" TargetMode="External" /><Relationship Id="rId47" Type="http://schemas.openxmlformats.org/officeDocument/2006/relationships/hyperlink" Target="https://www.iwwfed-ea.org/classic/25GRE006/" TargetMode="External" /><Relationship Id="rId63" Type="http://schemas.openxmlformats.org/officeDocument/2006/relationships/hyperlink" Target="https://www.iwwfed-ea.org/classic/rl2025/eame/index.php?skier=GER552022820" TargetMode="External" /><Relationship Id="rId68" Type="http://schemas.openxmlformats.org/officeDocument/2006/relationships/hyperlink" Target="https://www.iwwfed-ea.org/classic/rl2025/eame/index.php?skier=ITA932023260" TargetMode="External" /><Relationship Id="rId84" Type="http://schemas.openxmlformats.org/officeDocument/2006/relationships/hyperlink" Target="https://www.iwwfed-ea.org/classic/rl2025/eame/index.php?skier=FRA982023669" TargetMode="External" /><Relationship Id="rId89" Type="http://schemas.openxmlformats.org/officeDocument/2006/relationships/hyperlink" Target="https://www.iwwfed-ea.org/classic/25FRA027/" TargetMode="External" /><Relationship Id="rId112" Type="http://schemas.openxmlformats.org/officeDocument/2006/relationships/hyperlink" Target="https://www.iwwfed-ea.org/classic/25DEN003/" TargetMode="External" /><Relationship Id="rId16" Type="http://schemas.openxmlformats.org/officeDocument/2006/relationships/hyperlink" Target="http://www.iwsftournament.com/homologation/scorebooks/20251020141002Scorebook26S049CS.HTM" TargetMode="External" /><Relationship Id="rId107" Type="http://schemas.openxmlformats.org/officeDocument/2006/relationships/hyperlink" Target="https://www.iwwfed-ea.org/classic/25NOR002/" TargetMode="External" /><Relationship Id="rId11" Type="http://schemas.openxmlformats.org/officeDocument/2006/relationships/hyperlink" Target="https://www.iwwfed-ea.org/classic/rl2025/eame/index.php?skier=ITA632009011" TargetMode="External" /><Relationship Id="rId24" Type="http://schemas.openxmlformats.org/officeDocument/2006/relationships/hyperlink" Target="https://www.iwwfed-ea.org/classic/25MON001/" TargetMode="External" /><Relationship Id="rId32" Type="http://schemas.openxmlformats.org/officeDocument/2006/relationships/hyperlink" Target="https://www.iwwfed-ea.org/classic/rl2025/eame/index.php?skier=IWF100200001" TargetMode="External" /><Relationship Id="rId37" Type="http://schemas.openxmlformats.org/officeDocument/2006/relationships/hyperlink" Target="https://www.iwwfed-ea.org/classic/rl2025/eame/index.php?skier=GBR392018428" TargetMode="External" /><Relationship Id="rId40" Type="http://schemas.openxmlformats.org/officeDocument/2006/relationships/hyperlink" Target="https://www.iwwfed-ea.org/classic/rl2025/eame/index.php?skier=FRA972022515" TargetMode="External" /><Relationship Id="rId45" Type="http://schemas.openxmlformats.org/officeDocument/2006/relationships/hyperlink" Target="https://www.iwwfed-ea.org/classic/rl2025/eame/index.php?skier=FRA822019222" TargetMode="External" /><Relationship Id="rId53" Type="http://schemas.openxmlformats.org/officeDocument/2006/relationships/hyperlink" Target="https://www.iwwfed-ea.org/classic/25FRA006/" TargetMode="External" /><Relationship Id="rId58" Type="http://schemas.openxmlformats.org/officeDocument/2006/relationships/hyperlink" Target="https://www.iwwfed-ea.org/classic/25ITA002/" TargetMode="External" /><Relationship Id="rId66" Type="http://schemas.openxmlformats.org/officeDocument/2006/relationships/hyperlink" Target="https://www.iwwfed-ea.org/classic/rl2025/eame/index.php?skier=AUT042020412" TargetMode="External" /><Relationship Id="rId74" Type="http://schemas.openxmlformats.org/officeDocument/2006/relationships/hyperlink" Target="https://www.iwwfed-ea.org/classic/25FRA005/" TargetMode="External" /><Relationship Id="rId79" Type="http://schemas.openxmlformats.org/officeDocument/2006/relationships/hyperlink" Target="https://www.iwwfed-ea.org/classic/25ITA006/" TargetMode="External" /><Relationship Id="rId87" Type="http://schemas.openxmlformats.org/officeDocument/2006/relationships/hyperlink" Target="https://www.iwwfed-ea.org/classic/25GBR006/" TargetMode="External" /><Relationship Id="rId102" Type="http://schemas.openxmlformats.org/officeDocument/2006/relationships/hyperlink" Target="https://www.iwwfed-ea.org/classic/rl2025/eame/index.php?skier=AUT982024269" TargetMode="External" /><Relationship Id="rId110" Type="http://schemas.openxmlformats.org/officeDocument/2006/relationships/hyperlink" Target="https://www.iwwfed-ea.org/classic/25CZE001/" TargetMode="External" /><Relationship Id="rId115" Type="http://schemas.openxmlformats.org/officeDocument/2006/relationships/hyperlink" Target="https://www.iwwfed-ea.org/classic/25AUT002/" TargetMode="External" /><Relationship Id="rId5" Type="http://schemas.openxmlformats.org/officeDocument/2006/relationships/hyperlink" Target="https://www.iwwfed-ea.org/classic/rl2025/eame/index.php?skier=ITA612008074" TargetMode="External" /><Relationship Id="rId61" Type="http://schemas.openxmlformats.org/officeDocument/2006/relationships/hyperlink" Target="https://www.iwwfed-ea.org/classic/rl2025/eame/index.php?skier=UKR152022995" TargetMode="External" /><Relationship Id="rId82" Type="http://schemas.openxmlformats.org/officeDocument/2006/relationships/hyperlink" Target="https://www.iwwfed-ea.org/classic/rl2025/eame/index.php?skier=GBR602023950" TargetMode="External" /><Relationship Id="rId90" Type="http://schemas.openxmlformats.org/officeDocument/2006/relationships/hyperlink" Target="https://www.iwwfed-ea.org/classic/25EURO06/" TargetMode="External" /><Relationship Id="rId95" Type="http://schemas.openxmlformats.org/officeDocument/2006/relationships/hyperlink" Target="https://www.iwwfed-ea.org/classic/rl2025/eame/index.php?skier=AUT982024303" TargetMode="External" /><Relationship Id="rId19" Type="http://schemas.openxmlformats.org/officeDocument/2006/relationships/hyperlink" Target="https://www.iwwfed-ea.org/classic/25ITA016/" TargetMode="External" /><Relationship Id="rId14" Type="http://schemas.openxmlformats.org/officeDocument/2006/relationships/hyperlink" Target="https://www.iwwfed-ea.org/classic/rl2025/eame/index.php?skier=UKR152022995" TargetMode="External" /><Relationship Id="rId22" Type="http://schemas.openxmlformats.org/officeDocument/2006/relationships/hyperlink" Target="http://www.iwsftournament.com/homologation/scorebooks/20250520080501Scorebook25S088CS.HTM" TargetMode="External" /><Relationship Id="rId27" Type="http://schemas.openxmlformats.org/officeDocument/2006/relationships/hyperlink" Target="http://www.iwsftournament.com/homologation/scorebooks/20250706180702Scorebook25M037CS.HTM" TargetMode="External" /><Relationship Id="rId30" Type="http://schemas.openxmlformats.org/officeDocument/2006/relationships/hyperlink" Target="https://www.iwwfed-ea.org/classic/rl2025/eame/index.php?skier=AUT722017641" TargetMode="External" /><Relationship Id="rId35" Type="http://schemas.openxmlformats.org/officeDocument/2006/relationships/hyperlink" Target="https://www.iwwfed-ea.org/classic/rl2025/eame/index.php?skier=UKR112017726" TargetMode="External" /><Relationship Id="rId43" Type="http://schemas.openxmlformats.org/officeDocument/2006/relationships/hyperlink" Target="https://www.iwwfed-ea.org/classic/rl2025/eame/index.php?skier=GER842022681" TargetMode="External" /><Relationship Id="rId48" Type="http://schemas.openxmlformats.org/officeDocument/2006/relationships/hyperlink" Target="https://www.iwwfed-ea.org/classic/25IWWF04/" TargetMode="External" /><Relationship Id="rId56" Type="http://schemas.openxmlformats.org/officeDocument/2006/relationships/hyperlink" Target="https://www.iwwfed-ea.org/classic/25FRA006/" TargetMode="External" /><Relationship Id="rId64" Type="http://schemas.openxmlformats.org/officeDocument/2006/relationships/hyperlink" Target="https://www.iwwfed-ea.org/classic/rl2025/eame/index.php?skier=FRA212024254" TargetMode="External" /><Relationship Id="rId69" Type="http://schemas.openxmlformats.org/officeDocument/2006/relationships/hyperlink" Target="https://www.iwwfed-ea.org/classic/rl2025/eame/index.php?skier=BEL122024160" TargetMode="External" /><Relationship Id="rId77" Type="http://schemas.openxmlformats.org/officeDocument/2006/relationships/hyperlink" Target="http://www.iwsftournament.com/homologation/scorebooks/20251027121005Scorebook26S011CS.HTM" TargetMode="External" /><Relationship Id="rId100" Type="http://schemas.openxmlformats.org/officeDocument/2006/relationships/hyperlink" Target="https://www.iwwfed-ea.org/classic/rl2025/eame/index.php?skier=AUT982024281" TargetMode="External" /><Relationship Id="rId105" Type="http://schemas.openxmlformats.org/officeDocument/2006/relationships/hyperlink" Target="https://www.iwwfed-ea.org/classic/25GER003/" TargetMode="External" /><Relationship Id="rId113" Type="http://schemas.openxmlformats.org/officeDocument/2006/relationships/hyperlink" Target="https://www.iwwfed-ea.org/classic/25AUT006/" TargetMode="External" /><Relationship Id="rId118" Type="http://schemas.openxmlformats.org/officeDocument/2006/relationships/printerSettings" Target="../printerSettings/printerSettings1.bin" /><Relationship Id="rId8" Type="http://schemas.openxmlformats.org/officeDocument/2006/relationships/hyperlink" Target="https://www.iwwfed-ea.org/classic/rl2025/eame/index.php?skier=FRA182006504" TargetMode="External" /><Relationship Id="rId51" Type="http://schemas.openxmlformats.org/officeDocument/2006/relationships/hyperlink" Target="https://www.iwwfed-ea.org/classic/25GBR019/" TargetMode="External" /><Relationship Id="rId72" Type="http://schemas.openxmlformats.org/officeDocument/2006/relationships/hyperlink" Target="https://www.iwwfed-ea.org/classic/25IWWF04/" TargetMode="External" /><Relationship Id="rId80" Type="http://schemas.openxmlformats.org/officeDocument/2006/relationships/hyperlink" Target="https://www.iwwfed-ea.org/classic/25BEL007/" TargetMode="External" /><Relationship Id="rId85" Type="http://schemas.openxmlformats.org/officeDocument/2006/relationships/hyperlink" Target="https://www.iwwfed-ea.org/classic/rl2025/eame/index.php?skier=SWE982012603" TargetMode="External" /><Relationship Id="rId93" Type="http://schemas.openxmlformats.org/officeDocument/2006/relationships/hyperlink" Target="https://www.iwwfed-ea.org/classic/rl2025/eame/index.php?skier=FRA982023670" TargetMode="External" /><Relationship Id="rId98" Type="http://schemas.openxmlformats.org/officeDocument/2006/relationships/hyperlink" Target="https://www.iwwfed-ea.org/classic/rl2025/eame/index.php?skier=AUT982024237" TargetMode="External" /><Relationship Id="rId3" Type="http://schemas.openxmlformats.org/officeDocument/2006/relationships/hyperlink" Target="https://www.iwwfed-ea.org/classic/rl2025/eame/index.php?skier=SWE602014347" TargetMode="External" /><Relationship Id="rId12" Type="http://schemas.openxmlformats.org/officeDocument/2006/relationships/hyperlink" Target="https://www.iwwfed-ea.org/classic/rl2025/eame/index.php?skier=GBR472007820" TargetMode="External" /><Relationship Id="rId17" Type="http://schemas.openxmlformats.org/officeDocument/2006/relationships/hyperlink" Target="http://www.iwsftournament.com/homologation/scorebooks/20250520080501Scorebook25S088CS.HTM" TargetMode="External" /><Relationship Id="rId25" Type="http://schemas.openxmlformats.org/officeDocument/2006/relationships/hyperlink" Target="https://www.iwwfed-ea.org/classic/25ITA002/" TargetMode="External" /><Relationship Id="rId33" Type="http://schemas.openxmlformats.org/officeDocument/2006/relationships/hyperlink" Target="https://www.iwwfed-ea.org/classic/rl2025/eame/index.php?skier=GRE382022664" TargetMode="External" /><Relationship Id="rId38" Type="http://schemas.openxmlformats.org/officeDocument/2006/relationships/hyperlink" Target="https://www.iwwfed-ea.org/classic/rl2025/eame/index.php?skier=GBR982015494" TargetMode="External" /><Relationship Id="rId46" Type="http://schemas.openxmlformats.org/officeDocument/2006/relationships/hyperlink" Target="http://www.iwsftournament.com/homologation/scorebooks/20251001131002Scorebook26S021CS.HTM" TargetMode="External" /><Relationship Id="rId59" Type="http://schemas.openxmlformats.org/officeDocument/2006/relationships/hyperlink" Target="https://www.iwwfed-ea.org/classic/25FRA031/" TargetMode="External" /><Relationship Id="rId67" Type="http://schemas.openxmlformats.org/officeDocument/2006/relationships/hyperlink" Target="https://www.iwwfed-ea.org/classic/rl2025/eame/index.php?skier=CYP892020028" TargetMode="External" /><Relationship Id="rId103" Type="http://schemas.openxmlformats.org/officeDocument/2006/relationships/hyperlink" Target="https://www.iwwfed-ea.org/classic/rl2025/eame/index.php?skier=DEN972017105" TargetMode="External" /><Relationship Id="rId108" Type="http://schemas.openxmlformats.org/officeDocument/2006/relationships/hyperlink" Target="https://www.iwwfed-ea.org/classic/25ITA004/" TargetMode="External" /><Relationship Id="rId116" Type="http://schemas.openxmlformats.org/officeDocument/2006/relationships/hyperlink" Target="https://www.iwwfed-ea.org/classic/25DEN002/" TargetMode="External" /><Relationship Id="rId20" Type="http://schemas.openxmlformats.org/officeDocument/2006/relationships/hyperlink" Target="https://www.iwwfed-ea.org/classic/25ITA002/" TargetMode="External" /><Relationship Id="rId41" Type="http://schemas.openxmlformats.org/officeDocument/2006/relationships/hyperlink" Target="https://www.iwwfed-ea.org/classic/rl2025/eame/index.php?skier=FRA932019865" TargetMode="External" /><Relationship Id="rId54" Type="http://schemas.openxmlformats.org/officeDocument/2006/relationships/hyperlink" Target="https://www.iwwfed-ea.org/classic/25FRA001/" TargetMode="External" /><Relationship Id="rId62" Type="http://schemas.openxmlformats.org/officeDocument/2006/relationships/hyperlink" Target="https://www.iwwfed-ea.org/classic/rl2025/eame/index.php?skier=GRE382022664" TargetMode="External" /><Relationship Id="rId70" Type="http://schemas.openxmlformats.org/officeDocument/2006/relationships/hyperlink" Target="https://www.iwwfed-ea.org/classic/rl2025/eame/index.php?skier=CZE162020505" TargetMode="External" /><Relationship Id="rId75" Type="http://schemas.openxmlformats.org/officeDocument/2006/relationships/hyperlink" Target="https://www.iwwfed-ea.org/classic/25FRA009/" TargetMode="External" /><Relationship Id="rId83" Type="http://schemas.openxmlformats.org/officeDocument/2006/relationships/hyperlink" Target="https://www.iwwfed-ea.org/classic/rl2025/eame/index.php?skier=POR812024234" TargetMode="External" /><Relationship Id="rId88" Type="http://schemas.openxmlformats.org/officeDocument/2006/relationships/hyperlink" Target="https://www.iwwfed-ea.org/classic/25EURO06/" TargetMode="External" /><Relationship Id="rId91" Type="http://schemas.openxmlformats.org/officeDocument/2006/relationships/hyperlink" Target="https://www.iwwfed-ea.org/classic/25ITA016/" TargetMode="External" /><Relationship Id="rId96" Type="http://schemas.openxmlformats.org/officeDocument/2006/relationships/hyperlink" Target="https://www.iwwfed-ea.org/classic/rl2025/eame/index.php?skier=SWE982012518" TargetMode="External" /><Relationship Id="rId111" Type="http://schemas.openxmlformats.org/officeDocument/2006/relationships/hyperlink" Target="https://www.iwwfed-ea.org/classic/25AUT006/" TargetMode="External" /><Relationship Id="rId1" Type="http://schemas.openxmlformats.org/officeDocument/2006/relationships/hyperlink" Target="https://www.iwwfed-ea.org/classic/rl2025/eame/index.php?skier=GBR502010050" TargetMode="External" /><Relationship Id="rId6" Type="http://schemas.openxmlformats.org/officeDocument/2006/relationships/hyperlink" Target="https://www.iwwfed-ea.org/classic/rl2025/eame/index.php?skier=GBR372012156" TargetMode="External" /><Relationship Id="rId15" Type="http://schemas.openxmlformats.org/officeDocument/2006/relationships/hyperlink" Target="https://www.iwwfed-ea.org/classic/rl2025/eame/index.php?skier=IWF100200001" TargetMode="External" /><Relationship Id="rId23" Type="http://schemas.openxmlformats.org/officeDocument/2006/relationships/hyperlink" Target="http://www.iwsftournament.com/homologation/scorebooks/20250721110701Scorebook25W120CS.HTM" TargetMode="External" /><Relationship Id="rId28" Type="http://schemas.openxmlformats.org/officeDocument/2006/relationships/hyperlink" Target="https://www.iwwfed-ea.org/classic/25IWWF04/" TargetMode="External" /><Relationship Id="rId36" Type="http://schemas.openxmlformats.org/officeDocument/2006/relationships/hyperlink" Target="https://www.iwwfed-ea.org/classic/rl2025/eame/index.php?skier=GRE982018503" TargetMode="External" /><Relationship Id="rId49" Type="http://schemas.openxmlformats.org/officeDocument/2006/relationships/hyperlink" Target="http://www.iwsftournament.com/homologation/scorebooks/20250706180702Scorebook25M037CS.HTM" TargetMode="External" /><Relationship Id="rId57" Type="http://schemas.openxmlformats.org/officeDocument/2006/relationships/hyperlink" Target="https://www.iwwfed-ea.org/classic/25IWWF04/" TargetMode="External" /><Relationship Id="rId106" Type="http://schemas.openxmlformats.org/officeDocument/2006/relationships/hyperlink" Target="https://www.iwwfed-ea.org/classic/25FRA028/" TargetMode="External" /><Relationship Id="rId114" Type="http://schemas.openxmlformats.org/officeDocument/2006/relationships/hyperlink" Target="https://www.iwwfed-ea.org/classic/25FIN005/" TargetMode="External" /><Relationship Id="rId10" Type="http://schemas.openxmlformats.org/officeDocument/2006/relationships/hyperlink" Target="https://www.iwwfed-ea.org/classic/rl2025/eame/index.php?skier=CZE852009618" TargetMode="External" /><Relationship Id="rId31" Type="http://schemas.openxmlformats.org/officeDocument/2006/relationships/hyperlink" Target="https://www.iwwfed-ea.org/classic/25IWWF04/" TargetMode="External" /><Relationship Id="rId44" Type="http://schemas.openxmlformats.org/officeDocument/2006/relationships/hyperlink" Target="https://www.iwwfed-ea.org/classic/rl2025/eame/index.php?skier=ITA232020050" TargetMode="External" /><Relationship Id="rId52" Type="http://schemas.openxmlformats.org/officeDocument/2006/relationships/hyperlink" Target="https://www.iwwfed-ea.org/classic/25ESP002/" TargetMode="External" /><Relationship Id="rId60" Type="http://schemas.openxmlformats.org/officeDocument/2006/relationships/hyperlink" Target="https://www.iwwfed-ea.org/classic/rl2025/eame/index.php?skier=GBR982015494" TargetMode="External" /><Relationship Id="rId65" Type="http://schemas.openxmlformats.org/officeDocument/2006/relationships/hyperlink" Target="https://www.iwwfed-ea.org/classic/rl2025/eame/index.php?skier=FRA982023614" TargetMode="External" /><Relationship Id="rId73" Type="http://schemas.openxmlformats.org/officeDocument/2006/relationships/hyperlink" Target="https://www.iwwfed-ea.org/classic/25GRE006/" TargetMode="External" /><Relationship Id="rId78" Type="http://schemas.openxmlformats.org/officeDocument/2006/relationships/hyperlink" Target="https://www.iwwfed-ea.org/classic/25GRE005/" TargetMode="External" /><Relationship Id="rId81" Type="http://schemas.openxmlformats.org/officeDocument/2006/relationships/hyperlink" Target="https://www.iwwfed-ea.org/classic/25IWWF04/" TargetMode="External" /><Relationship Id="rId86" Type="http://schemas.openxmlformats.org/officeDocument/2006/relationships/hyperlink" Target="https://www.iwwfed-ea.org/classic/rl2025/eame/index.php?skier=ITA702024367" TargetMode="External" /><Relationship Id="rId94" Type="http://schemas.openxmlformats.org/officeDocument/2006/relationships/hyperlink" Target="https://www.iwwfed-ea.org/classic/rl2025/eame/index.php?skier=LTU932023943" TargetMode="External" /><Relationship Id="rId99" Type="http://schemas.openxmlformats.org/officeDocument/2006/relationships/hyperlink" Target="https://www.iwwfed-ea.org/classic/rl2025/eame/index.php?skier=SWE672024077" TargetMode="External" /><Relationship Id="rId101" Type="http://schemas.openxmlformats.org/officeDocument/2006/relationships/hyperlink" Target="https://www.iwwfed-ea.org/classic/rl2025/eame/index.php?skier=FIN972011266" TargetMode="External" /><Relationship Id="rId4" Type="http://schemas.openxmlformats.org/officeDocument/2006/relationships/hyperlink" Target="https://www.iwwfed-ea.org/classic/rl2025/eame/index.php?skier=ITA872008227" TargetMode="External" /><Relationship Id="rId9" Type="http://schemas.openxmlformats.org/officeDocument/2006/relationships/hyperlink" Target="https://www.iwwfed-ea.org/classic/rl2025/eame/index.php?skier=GBR452014449" TargetMode="External" /><Relationship Id="rId13" Type="http://schemas.openxmlformats.org/officeDocument/2006/relationships/hyperlink" Target="https://www.iwwfed-ea.org/classic/rl2025/eame/index.php?skier=UKR112017726" TargetMode="External" /><Relationship Id="rId18" Type="http://schemas.openxmlformats.org/officeDocument/2006/relationships/hyperlink" Target="https://www.iwwfed-ea.org/classic/25SWE006/" TargetMode="External" /><Relationship Id="rId39" Type="http://schemas.openxmlformats.org/officeDocument/2006/relationships/hyperlink" Target="https://www.iwwfed-ea.org/classic/rl2025/eame/index.php?skier=SWE872019479" TargetMode="External" /><Relationship Id="rId109" Type="http://schemas.openxmlformats.org/officeDocument/2006/relationships/hyperlink" Target="https://www.iwwfed-ea.org/classic/25SWE004/" TargetMode="External" /><Relationship Id="rId34" Type="http://schemas.openxmlformats.org/officeDocument/2006/relationships/hyperlink" Target="https://www.iwwfed-ea.org/classic/rl2025/eame/index.php?skier=UKR152022995" TargetMode="External" /><Relationship Id="rId50" Type="http://schemas.openxmlformats.org/officeDocument/2006/relationships/hyperlink" Target="https://www.iwwfed-ea.org/classic/25GRE005/" TargetMode="External" /><Relationship Id="rId55" Type="http://schemas.openxmlformats.org/officeDocument/2006/relationships/hyperlink" Target="https://www.iwwfed-ea.org/classic/25FRA022/" TargetMode="External" /><Relationship Id="rId76" Type="http://schemas.openxmlformats.org/officeDocument/2006/relationships/hyperlink" Target="https://www.iwwfed-ea.org/classic/25FRA028/" TargetMode="External" /><Relationship Id="rId97" Type="http://schemas.openxmlformats.org/officeDocument/2006/relationships/hyperlink" Target="https://www.iwwfed-ea.org/classic/rl2025/eame/index.php?skier=CZE212024157" TargetMode="External" /><Relationship Id="rId104" Type="http://schemas.openxmlformats.org/officeDocument/2006/relationships/hyperlink" Target="https://www.iwwfed-ea.org/classic/rl2025/eame/index.php?skier=SWE982012700" TargetMode="External" /><Relationship Id="rId7" Type="http://schemas.openxmlformats.org/officeDocument/2006/relationships/hyperlink" Target="https://www.iwwfed-ea.org/classic/rl2025/eame/index.php?skier=FRA122006603" TargetMode="External" /><Relationship Id="rId71" Type="http://schemas.openxmlformats.org/officeDocument/2006/relationships/hyperlink" Target="https://www.iwwfed-ea.org/classic/25ESP002/" TargetMode="External" /><Relationship Id="rId92" Type="http://schemas.openxmlformats.org/officeDocument/2006/relationships/hyperlink" Target="https://www.iwwfed-ea.org/classic/rl2025/eame/index.php?skier=POL982020535" TargetMode="External" /><Relationship Id="rId2" Type="http://schemas.openxmlformats.org/officeDocument/2006/relationships/hyperlink" Target="https://www.iwwfed-ea.org/classic/rl2025/eame/index.php?skier=GBR362010184" TargetMode="External" /><Relationship Id="rId29" Type="http://schemas.openxmlformats.org/officeDocument/2006/relationships/hyperlink" Target="http://www.iwsftournament.com/homologation/scorebooks/20251001131002Scorebook26S021CS.HTM" TargetMode="External" 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25EURO03/" TargetMode="External" /><Relationship Id="rId21" Type="http://schemas.openxmlformats.org/officeDocument/2006/relationships/hyperlink" Target="https://www.iwwfed-ea.org/classic/25FRA206/" TargetMode="External" /><Relationship Id="rId42" Type="http://schemas.openxmlformats.org/officeDocument/2006/relationships/hyperlink" Target="https://www.iwwfed-ea.org/classic/rl2025/eame/index.php?skier=AUT352019270" TargetMode="External" /><Relationship Id="rId47" Type="http://schemas.openxmlformats.org/officeDocument/2006/relationships/hyperlink" Target="https://www.iwwfed-ea.org/classic/25EURO03/" TargetMode="External" /><Relationship Id="rId63" Type="http://schemas.openxmlformats.org/officeDocument/2006/relationships/hyperlink" Target="https://www.iwwfed-ea.org/classic/rl2025/eame/index.php?skier=GRE382022664" TargetMode="External" /><Relationship Id="rId68" Type="http://schemas.openxmlformats.org/officeDocument/2006/relationships/hyperlink" Target="https://www.iwwfed-ea.org/classic/rl2025/eame/index.php?skier=CZE212024157" TargetMode="External" /><Relationship Id="rId84" Type="http://schemas.openxmlformats.org/officeDocument/2006/relationships/hyperlink" Target="https://www.iwwfed-ea.org/classic/25EURO05/" TargetMode="External" /><Relationship Id="rId89" Type="http://schemas.openxmlformats.org/officeDocument/2006/relationships/hyperlink" Target="https://www.iwwfed-ea.org/classic/rl2025/eame/index.php?skier=GBR982015602" TargetMode="External" /><Relationship Id="rId2" Type="http://schemas.openxmlformats.org/officeDocument/2006/relationships/hyperlink" Target="https://www.iwwfed-ea.org/classic/rl2025/eame/index.php?skier=GBR452014449" TargetMode="External" /><Relationship Id="rId16" Type="http://schemas.openxmlformats.org/officeDocument/2006/relationships/hyperlink" Target="http://www.iwsftournament.com/homologation/scorebooks/20250421080402Scorebook25S059CS.HTM" TargetMode="External" /><Relationship Id="rId29" Type="http://schemas.openxmlformats.org/officeDocument/2006/relationships/hyperlink" Target="https://www.iwwfed-ea.org/classic/rl2025/eame/index.php?skier=IWF100200001" TargetMode="External" /><Relationship Id="rId107" Type="http://schemas.openxmlformats.org/officeDocument/2006/relationships/hyperlink" Target="https://www.iwwfed-ea.org/classic/25CZE002/" TargetMode="External" /><Relationship Id="rId11" Type="http://schemas.openxmlformats.org/officeDocument/2006/relationships/hyperlink" Target="https://www.iwwfed-ea.org/classic/rl2025/eame/index.php?skier=GER842022681" TargetMode="External" /><Relationship Id="rId24" Type="http://schemas.openxmlformats.org/officeDocument/2006/relationships/hyperlink" Target="https://www.iwwfed-ea.org/classic/25AUT003/" TargetMode="External" /><Relationship Id="rId32" Type="http://schemas.openxmlformats.org/officeDocument/2006/relationships/hyperlink" Target="https://www.iwwfed-ea.org/classic/rl2025/eame/index.php?skier=GER842022681" TargetMode="External" /><Relationship Id="rId37" Type="http://schemas.openxmlformats.org/officeDocument/2006/relationships/hyperlink" Target="https://www.iwwfed-ea.org/classic/rl2025/eame/index.php?skier=GBR542018132" TargetMode="External" /><Relationship Id="rId40" Type="http://schemas.openxmlformats.org/officeDocument/2006/relationships/hyperlink" Target="https://www.iwwfed-ea.org/classic/rl2025/eame/index.php?skier=ITA792020969" TargetMode="External" /><Relationship Id="rId45" Type="http://schemas.openxmlformats.org/officeDocument/2006/relationships/hyperlink" Target="https://www.iwwfed-ea.org/classic/25FRA014/" TargetMode="External" /><Relationship Id="rId53" Type="http://schemas.openxmlformats.org/officeDocument/2006/relationships/hyperlink" Target="https://www.iwwfed-ea.org/classic/25ITA001/" TargetMode="External" /><Relationship Id="rId58" Type="http://schemas.openxmlformats.org/officeDocument/2006/relationships/hyperlink" Target="https://www.iwwfed-ea.org/classic/rl2025/eame/index.php?skier=IWF100200001" TargetMode="External" /><Relationship Id="rId66" Type="http://schemas.openxmlformats.org/officeDocument/2006/relationships/hyperlink" Target="https://www.iwwfed-ea.org/classic/rl2025/eame/index.php?skier=CZE162020505" TargetMode="External" /><Relationship Id="rId74" Type="http://schemas.openxmlformats.org/officeDocument/2006/relationships/hyperlink" Target="https://www.iwwfed-ea.org/classic/25EURO06/" TargetMode="External" /><Relationship Id="rId79" Type="http://schemas.openxmlformats.org/officeDocument/2006/relationships/hyperlink" Target="https://www.iwwfed-ea.org/classic/25CZE004/" TargetMode="External" /><Relationship Id="rId87" Type="http://schemas.openxmlformats.org/officeDocument/2006/relationships/hyperlink" Target="https://www.iwwfed-ea.org/classic/rl2025/eame/index.php?skier=IWF100200001" TargetMode="External" /><Relationship Id="rId102" Type="http://schemas.openxmlformats.org/officeDocument/2006/relationships/hyperlink" Target="https://www.iwwfed-ea.org/classic/25ITA004/" TargetMode="External" /><Relationship Id="rId110" Type="http://schemas.openxmlformats.org/officeDocument/2006/relationships/printerSettings" Target="../printerSettings/printerSettings2.bin" /><Relationship Id="rId5" Type="http://schemas.openxmlformats.org/officeDocument/2006/relationships/hyperlink" Target="https://www.iwwfed-ea.org/classic/rl2025/eame/index.php?skier=FRA152018436" TargetMode="External" /><Relationship Id="rId61" Type="http://schemas.openxmlformats.org/officeDocument/2006/relationships/hyperlink" Target="https://www.iwwfed-ea.org/classic/rl2025/eame/index.php?skier=UKR152022995" TargetMode="External" /><Relationship Id="rId82" Type="http://schemas.openxmlformats.org/officeDocument/2006/relationships/hyperlink" Target="https://www.iwwfed-ea.org/classic/25BEL003/" TargetMode="External" /><Relationship Id="rId90" Type="http://schemas.openxmlformats.org/officeDocument/2006/relationships/hyperlink" Target="https://www.iwwfed-ea.org/classic/rl2025/eame/index.php?skier=SUI982014680" TargetMode="External" /><Relationship Id="rId95" Type="http://schemas.openxmlformats.org/officeDocument/2006/relationships/hyperlink" Target="https://www.iwwfed-ea.org/classic/rl2025/eame/index.php?skier=GRE982018653" TargetMode="External" /><Relationship Id="rId19" Type="http://schemas.openxmlformats.org/officeDocument/2006/relationships/hyperlink" Target="https://www.iwwfed-ea.org/classic/25FRA014/" TargetMode="External" /><Relationship Id="rId14" Type="http://schemas.openxmlformats.org/officeDocument/2006/relationships/hyperlink" Target="https://www.iwwfed-ea.org/classic/rl2025/eame/index.php?skier=IWF100200008" TargetMode="External" /><Relationship Id="rId22" Type="http://schemas.openxmlformats.org/officeDocument/2006/relationships/hyperlink" Target="http://www.iwsftournament.com/homologation/scorebooks/20250208150258Scorebook25ARG002.htm" TargetMode="External" /><Relationship Id="rId27" Type="http://schemas.openxmlformats.org/officeDocument/2006/relationships/hyperlink" Target="https://www.iwwfed-ea.org/classic/25AUT002/" TargetMode="External" /><Relationship Id="rId30" Type="http://schemas.openxmlformats.org/officeDocument/2006/relationships/hyperlink" Target="https://www.iwwfed-ea.org/classic/rl2025/eame/index.php?skier=FRA372017879" TargetMode="External" /><Relationship Id="rId35" Type="http://schemas.openxmlformats.org/officeDocument/2006/relationships/hyperlink" Target="https://www.iwwfed-ea.org/classic/rl2025/eame/index.php?skier=SVK832001600" TargetMode="External" /><Relationship Id="rId43" Type="http://schemas.openxmlformats.org/officeDocument/2006/relationships/hyperlink" Target="https://www.iwwfed-ea.org/classic/rl2025/eame/index.php?skier=SUI342019723" TargetMode="External" /><Relationship Id="rId48" Type="http://schemas.openxmlformats.org/officeDocument/2006/relationships/hyperlink" Target="https://www.iwwfed-ea.org/classic/25EURO03/" TargetMode="External" /><Relationship Id="rId56" Type="http://schemas.openxmlformats.org/officeDocument/2006/relationships/hyperlink" Target="https://www.iwwfed-ea.org/classic/25EURO05/" TargetMode="External" /><Relationship Id="rId64" Type="http://schemas.openxmlformats.org/officeDocument/2006/relationships/hyperlink" Target="https://www.iwwfed-ea.org/classic/rl2025/eame/index.php?skier=GBR982015494" TargetMode="External" /><Relationship Id="rId69" Type="http://schemas.openxmlformats.org/officeDocument/2006/relationships/hyperlink" Target="https://www.iwwfed-ea.org/classic/rl2025/eame/index.php?skier=BEL982009938" TargetMode="External" /><Relationship Id="rId77" Type="http://schemas.openxmlformats.org/officeDocument/2006/relationships/hyperlink" Target="http://www.iwsftournament.com/homologation/scorebooks/20251014141002Scorebook26S013CS.HTM" TargetMode="External" /><Relationship Id="rId100" Type="http://schemas.openxmlformats.org/officeDocument/2006/relationships/hyperlink" Target="https://www.iwwfed-ea.org/classic/25GBR030/" TargetMode="External" /><Relationship Id="rId105" Type="http://schemas.openxmlformats.org/officeDocument/2006/relationships/hyperlink" Target="https://www.iwwfed-ea.org/classic/25CZE002/" TargetMode="External" /><Relationship Id="rId8" Type="http://schemas.openxmlformats.org/officeDocument/2006/relationships/hyperlink" Target="https://www.iwwfed-ea.org/classic/rl2025/eame/index.php?skier=CZE542008820" TargetMode="External" /><Relationship Id="rId51" Type="http://schemas.openxmlformats.org/officeDocument/2006/relationships/hyperlink" Target="https://www.iwwfed-ea.org/classic/25GBR028/" TargetMode="External" /><Relationship Id="rId72" Type="http://schemas.openxmlformats.org/officeDocument/2006/relationships/hyperlink" Target="https://www.iwwfed-ea.org/classic/rl2025/eame/index.php?skier=GBR982015602" TargetMode="External" /><Relationship Id="rId80" Type="http://schemas.openxmlformats.org/officeDocument/2006/relationships/hyperlink" Target="https://www.iwwfed-ea.org/classic/25EURO06/" TargetMode="External" /><Relationship Id="rId85" Type="http://schemas.openxmlformats.org/officeDocument/2006/relationships/hyperlink" Target="https://www.iwwfed-ea.org/classic/25EURO06/" TargetMode="External" /><Relationship Id="rId93" Type="http://schemas.openxmlformats.org/officeDocument/2006/relationships/hyperlink" Target="https://www.iwwfed-ea.org/classic/rl2025/eame/index.php?skier=UKR982023756" TargetMode="External" /><Relationship Id="rId98" Type="http://schemas.openxmlformats.org/officeDocument/2006/relationships/hyperlink" Target="https://www.iwwfed-ea.org/classic/rl2025/eame/index.php?skier=UKR982023837" TargetMode="External" /><Relationship Id="rId3" Type="http://schemas.openxmlformats.org/officeDocument/2006/relationships/hyperlink" Target="https://www.iwwfed-ea.org/classic/rl2025/eame/index.php?skier=FRA372017879" TargetMode="External" /><Relationship Id="rId12" Type="http://schemas.openxmlformats.org/officeDocument/2006/relationships/hyperlink" Target="https://www.iwwfed-ea.org/classic/rl2025/eame/index.php?skier=UKR112017726" TargetMode="External" /><Relationship Id="rId17" Type="http://schemas.openxmlformats.org/officeDocument/2006/relationships/hyperlink" Target="http://www.iwsftournament.com/homologation/scorebooks/20250505170502Scorebook25S070CS.HTM" TargetMode="External" /><Relationship Id="rId25" Type="http://schemas.openxmlformats.org/officeDocument/2006/relationships/hyperlink" Target="http://www.iwsftournament.com/homologation/scorebooks/20250512130502Scorebook25S071CS.HTM" TargetMode="External" /><Relationship Id="rId33" Type="http://schemas.openxmlformats.org/officeDocument/2006/relationships/hyperlink" Target="https://www.iwwfed-ea.org/classic/rl2025/eame/index.php?skier=UKR112017726" TargetMode="External" /><Relationship Id="rId38" Type="http://schemas.openxmlformats.org/officeDocument/2006/relationships/hyperlink" Target="https://www.iwwfed-ea.org/classic/rl2025/eame/index.php?skier=UKR302022990" TargetMode="External" /><Relationship Id="rId46" Type="http://schemas.openxmlformats.org/officeDocument/2006/relationships/hyperlink" Target="http://www.iwsftournament.com/homologation/scorebooks/20250512130502Scorebook25S071CS.HTM" TargetMode="External" /><Relationship Id="rId59" Type="http://schemas.openxmlformats.org/officeDocument/2006/relationships/hyperlink" Target="http://www.iwsftournament.com/homologation/scorebooks/20250715090703Scorebook25S075CS.HTM" TargetMode="External" /><Relationship Id="rId67" Type="http://schemas.openxmlformats.org/officeDocument/2006/relationships/hyperlink" Target="https://www.iwwfed-ea.org/classic/rl2025/eame/index.php?skier=GER982016343" TargetMode="External" /><Relationship Id="rId103" Type="http://schemas.openxmlformats.org/officeDocument/2006/relationships/hyperlink" Target="https://www.iwwfed-ea.org/classic/25CZE002/" TargetMode="External" /><Relationship Id="rId108" Type="http://schemas.openxmlformats.org/officeDocument/2006/relationships/hyperlink" Target="https://www.iwwfed-ea.org/classic/25FIN004/" TargetMode="External" /><Relationship Id="rId20" Type="http://schemas.openxmlformats.org/officeDocument/2006/relationships/hyperlink" Target="http://www.iwsftournament.com/homologation/scorebooks/20251007211001Scorebook26S022CS.HTM" TargetMode="External" /><Relationship Id="rId41" Type="http://schemas.openxmlformats.org/officeDocument/2006/relationships/hyperlink" Target="https://www.iwwfed-ea.org/classic/rl2025/eame/index.php?skier=GRE382022664" TargetMode="External" /><Relationship Id="rId54" Type="http://schemas.openxmlformats.org/officeDocument/2006/relationships/hyperlink" Target="https://www.iwwfed-ea.org/classic/25ITA004/" TargetMode="External" /><Relationship Id="rId62" Type="http://schemas.openxmlformats.org/officeDocument/2006/relationships/hyperlink" Target="https://www.iwwfed-ea.org/classic/rl2025/eame/index.php?skier=UKR302022990" TargetMode="External" /><Relationship Id="rId70" Type="http://schemas.openxmlformats.org/officeDocument/2006/relationships/hyperlink" Target="https://www.iwwfed-ea.org/classic/rl2025/eame/index.php?skier=GRE982018475" TargetMode="External" /><Relationship Id="rId75" Type="http://schemas.openxmlformats.org/officeDocument/2006/relationships/hyperlink" Target="https://www.iwwfed-ea.org/classic/25EURO06/" TargetMode="External" /><Relationship Id="rId83" Type="http://schemas.openxmlformats.org/officeDocument/2006/relationships/hyperlink" Target="https://www.iwwfed-ea.org/classic/25EURO06/" TargetMode="External" /><Relationship Id="rId88" Type="http://schemas.openxmlformats.org/officeDocument/2006/relationships/hyperlink" Target="https://www.iwwfed-ea.org/classic/rl2025/eame/index.php?skier=CZE212024157" TargetMode="External" /><Relationship Id="rId91" Type="http://schemas.openxmlformats.org/officeDocument/2006/relationships/hyperlink" Target="https://www.iwwfed-ea.org/classic/rl2025/eame/index.php?skier=AUT982024303" TargetMode="External" /><Relationship Id="rId96" Type="http://schemas.openxmlformats.org/officeDocument/2006/relationships/hyperlink" Target="https://www.iwwfed-ea.org/classic/rl2025/eame/index.php?skier=UKR982023839" TargetMode="External" /><Relationship Id="rId1" Type="http://schemas.openxmlformats.org/officeDocument/2006/relationships/hyperlink" Target="https://www.iwwfed-ea.org/classic/rl2025/eame/index.php?skier=FRA762011464" TargetMode="External" /><Relationship Id="rId6" Type="http://schemas.openxmlformats.org/officeDocument/2006/relationships/hyperlink" Target="https://www.iwwfed-ea.org/classic/rl2025/eame/index.php?skier=ITA972013979" TargetMode="External" /><Relationship Id="rId15" Type="http://schemas.openxmlformats.org/officeDocument/2006/relationships/hyperlink" Target="https://www.iwwfed-ea.org/classic/25IWWF04/" TargetMode="External" /><Relationship Id="rId23" Type="http://schemas.openxmlformats.org/officeDocument/2006/relationships/hyperlink" Target="https://www.iwwfed-ea.org/classic/25EURO05/" TargetMode="External" /><Relationship Id="rId28" Type="http://schemas.openxmlformats.org/officeDocument/2006/relationships/hyperlink" Target="https://www.iwwfed-ea.org/classic/25EURO03/" TargetMode="External" /><Relationship Id="rId36" Type="http://schemas.openxmlformats.org/officeDocument/2006/relationships/hyperlink" Target="https://www.iwwfed-ea.org/classic/rl2025/eame/index.php?skier=ITA232020050" TargetMode="External" /><Relationship Id="rId49" Type="http://schemas.openxmlformats.org/officeDocument/2006/relationships/hyperlink" Target="https://www.iwwfed-ea.org/classic/25CZE002/" TargetMode="External" /><Relationship Id="rId57" Type="http://schemas.openxmlformats.org/officeDocument/2006/relationships/hyperlink" Target="https://www.iwwfed-ea.org/classic/25SUI003/" TargetMode="External" /><Relationship Id="rId106" Type="http://schemas.openxmlformats.org/officeDocument/2006/relationships/hyperlink" Target="https://www.iwwfed-ea.org/classic/25GRE006/" TargetMode="External" /><Relationship Id="rId10" Type="http://schemas.openxmlformats.org/officeDocument/2006/relationships/hyperlink" Target="https://www.iwwfed-ea.org/classic/rl2025/eame/index.php?skier=ITA072007898" TargetMode="External" /><Relationship Id="rId31" Type="http://schemas.openxmlformats.org/officeDocument/2006/relationships/hyperlink" Target="https://www.iwwfed-ea.org/classic/rl2025/eame/index.php?skier=FRA152018436" TargetMode="External" /><Relationship Id="rId44" Type="http://schemas.openxmlformats.org/officeDocument/2006/relationships/hyperlink" Target="http://www.iwsftournament.com/homologation/scorebooks/20250505170502Scorebook25S070CS.HTM" TargetMode="External" /><Relationship Id="rId52" Type="http://schemas.openxmlformats.org/officeDocument/2006/relationships/hyperlink" Target="https://www.iwwfed-ea.org/classic/25EURO03/" TargetMode="External" /><Relationship Id="rId60" Type="http://schemas.openxmlformats.org/officeDocument/2006/relationships/hyperlink" Target="https://www.iwwfed-ea.org/classic/rl2025/eame/index.php?skier=AUT352019270" TargetMode="External" /><Relationship Id="rId65" Type="http://schemas.openxmlformats.org/officeDocument/2006/relationships/hyperlink" Target="https://www.iwwfed-ea.org/classic/rl2025/eame/index.php?skier=ITA222022540" TargetMode="External" /><Relationship Id="rId73" Type="http://schemas.openxmlformats.org/officeDocument/2006/relationships/hyperlink" Target="https://www.iwwfed-ea.org/classic/rl2025/eame/index.php?skier=FRA182018435" TargetMode="External" /><Relationship Id="rId78" Type="http://schemas.openxmlformats.org/officeDocument/2006/relationships/hyperlink" Target="https://www.iwwfed-ea.org/classic/25EURO06/" TargetMode="External" /><Relationship Id="rId81" Type="http://schemas.openxmlformats.org/officeDocument/2006/relationships/hyperlink" Target="https://www.iwwfed-ea.org/classic/25CZE001/" TargetMode="External" /><Relationship Id="rId86" Type="http://schemas.openxmlformats.org/officeDocument/2006/relationships/hyperlink" Target="https://www.iwwfed-ea.org/classic/25FRA217/" TargetMode="External" /><Relationship Id="rId94" Type="http://schemas.openxmlformats.org/officeDocument/2006/relationships/hyperlink" Target="https://www.iwwfed-ea.org/classic/rl2025/eame/index.php?skier=UKR982023838" TargetMode="External" /><Relationship Id="rId99" Type="http://schemas.openxmlformats.org/officeDocument/2006/relationships/hyperlink" Target="https://www.iwwfed-ea.org/classic/25CZE002/" TargetMode="External" /><Relationship Id="rId101" Type="http://schemas.openxmlformats.org/officeDocument/2006/relationships/hyperlink" Target="https://www.iwwfed-ea.org/classic/25SUI003/" TargetMode="External" /><Relationship Id="rId4" Type="http://schemas.openxmlformats.org/officeDocument/2006/relationships/hyperlink" Target="https://www.iwwfed-ea.org/classic/rl2025/eame/index.php?skier=UKR492001288" TargetMode="External" /><Relationship Id="rId9" Type="http://schemas.openxmlformats.org/officeDocument/2006/relationships/hyperlink" Target="https://www.iwwfed-ea.org/classic/rl2025/eame/index.php?skier=AUT722017641" TargetMode="External" /><Relationship Id="rId13" Type="http://schemas.openxmlformats.org/officeDocument/2006/relationships/hyperlink" Target="https://www.iwwfed-ea.org/classic/rl2025/eame/index.php?skier=AUT902017538" TargetMode="External" /><Relationship Id="rId18" Type="http://schemas.openxmlformats.org/officeDocument/2006/relationships/hyperlink" Target="https://www.iwwfed-ea.org/classic/25EURO03/" TargetMode="External" /><Relationship Id="rId39" Type="http://schemas.openxmlformats.org/officeDocument/2006/relationships/hyperlink" Target="https://www.iwwfed-ea.org/classic/rl2025/eame/index.php?skier=ITA672018451" TargetMode="External" /><Relationship Id="rId109" Type="http://schemas.openxmlformats.org/officeDocument/2006/relationships/hyperlink" Target="https://www.iwwfed-ea.org/classic/25CZE002/" TargetMode="External" /><Relationship Id="rId34" Type="http://schemas.openxmlformats.org/officeDocument/2006/relationships/hyperlink" Target="https://www.iwwfed-ea.org/classic/rl2025/eame/index.php?skier=UKR152022995" TargetMode="External" /><Relationship Id="rId50" Type="http://schemas.openxmlformats.org/officeDocument/2006/relationships/hyperlink" Target="https://www.iwwfed-ea.org/classic/25IWWF01/" TargetMode="External" /><Relationship Id="rId55" Type="http://schemas.openxmlformats.org/officeDocument/2006/relationships/hyperlink" Target="https://www.iwwfed-ea.org/classic/25GRE006/" TargetMode="External" /><Relationship Id="rId76" Type="http://schemas.openxmlformats.org/officeDocument/2006/relationships/hyperlink" Target="https://www.iwwfed-ea.org/classic/25EURO05/" TargetMode="External" /><Relationship Id="rId97" Type="http://schemas.openxmlformats.org/officeDocument/2006/relationships/hyperlink" Target="https://www.iwwfed-ea.org/classic/rl2025/eame/index.php?skier=FIN972011266" TargetMode="External" /><Relationship Id="rId104" Type="http://schemas.openxmlformats.org/officeDocument/2006/relationships/hyperlink" Target="https://www.iwwfed-ea.org/classic/25EURO06/" TargetMode="External" /><Relationship Id="rId7" Type="http://schemas.openxmlformats.org/officeDocument/2006/relationships/hyperlink" Target="https://www.iwwfed-ea.org/classic/rl2025/eame/index.php?skier=FRA182014458" TargetMode="External" /><Relationship Id="rId71" Type="http://schemas.openxmlformats.org/officeDocument/2006/relationships/hyperlink" Target="https://www.iwwfed-ea.org/classic/rl2025/eame/index.php?skier=UKR982023745" TargetMode="External" /><Relationship Id="rId92" Type="http://schemas.openxmlformats.org/officeDocument/2006/relationships/hyperlink" Target="https://www.iwwfed-ea.org/classic/rl2025/eame/index.php?skier=UKR982023757" TargetMode="External" 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25IWWF04/" TargetMode="External" /><Relationship Id="rId21" Type="http://schemas.openxmlformats.org/officeDocument/2006/relationships/hyperlink" Target="https://www.iwwfed-ea.org/classic/rl2025/eame/index.php?skier=ITA672018451" TargetMode="External" /><Relationship Id="rId42" Type="http://schemas.openxmlformats.org/officeDocument/2006/relationships/hyperlink" Target="https://www.iwwfed-ea.org/classic/25EURO05/" TargetMode="External" /><Relationship Id="rId47" Type="http://schemas.openxmlformats.org/officeDocument/2006/relationships/hyperlink" Target="https://www.iwwfed-ea.org/classic/25EURO03/" TargetMode="External" /><Relationship Id="rId63" Type="http://schemas.openxmlformats.org/officeDocument/2006/relationships/hyperlink" Target="https://www.iwwfed-ea.org/classic/25EURO03/" TargetMode="External" /><Relationship Id="rId68" Type="http://schemas.openxmlformats.org/officeDocument/2006/relationships/hyperlink" Target="https://www.iwwfed-ea.org/classic/25FRA014/" TargetMode="External" /><Relationship Id="rId84" Type="http://schemas.openxmlformats.org/officeDocument/2006/relationships/hyperlink" Target="https://www.iwwfed-ea.org/classic/25IWWF04/" TargetMode="External" /><Relationship Id="rId89" Type="http://schemas.openxmlformats.org/officeDocument/2006/relationships/hyperlink" Target="https://www.iwwfed-ea.org/classic/25IWWF04/" TargetMode="External" /><Relationship Id="rId2" Type="http://schemas.openxmlformats.org/officeDocument/2006/relationships/hyperlink" Target="https://www.iwwfed-ea.org/classic/rl2025/eame/index.php?skier=GBR402011573" TargetMode="External" /><Relationship Id="rId16" Type="http://schemas.openxmlformats.org/officeDocument/2006/relationships/hyperlink" Target="https://www.iwwfed-ea.org/classic/rl2025/eame/index.php?skier=GER842022681" TargetMode="External" /><Relationship Id="rId29" Type="http://schemas.openxmlformats.org/officeDocument/2006/relationships/hyperlink" Target="http://www.iwsftournament.com/homologation/scorebooks/20250708180703Scorebook25C058CS.HTM" TargetMode="External" /><Relationship Id="rId107" Type="http://schemas.openxmlformats.org/officeDocument/2006/relationships/hyperlink" Target="https://www.iwwfed-ea.org/classic/25ITA006/" TargetMode="External" /><Relationship Id="rId11" Type="http://schemas.openxmlformats.org/officeDocument/2006/relationships/hyperlink" Target="https://www.iwwfed-ea.org/classic/rl2025/eame/index.php?skier=ITA582011470" TargetMode="External" /><Relationship Id="rId24" Type="http://schemas.openxmlformats.org/officeDocument/2006/relationships/hyperlink" Target="https://www.iwwfed-ea.org/classic/rl2025/eame/index.php?skier=GER692019970" TargetMode="External" /><Relationship Id="rId32" Type="http://schemas.openxmlformats.org/officeDocument/2006/relationships/hyperlink" Target="https://www.iwwfed-ea.org/classic/25ITA001/" TargetMode="External" /><Relationship Id="rId37" Type="http://schemas.openxmlformats.org/officeDocument/2006/relationships/hyperlink" Target="https://www.iwwfed-ea.org/classic/rl2025/eame/index.php?skier=AUT162023997" TargetMode="External" /><Relationship Id="rId40" Type="http://schemas.openxmlformats.org/officeDocument/2006/relationships/hyperlink" Target="https://www.iwwfed-ea.org/classic/rl2025/eame/index.php?skier=CZE372022923" TargetMode="External" /><Relationship Id="rId45" Type="http://schemas.openxmlformats.org/officeDocument/2006/relationships/hyperlink" Target="http://www.iwsftournament.com/homologation/scorebooks/20250915100902Scorebook26S012CS.HTM" TargetMode="External" /><Relationship Id="rId53" Type="http://schemas.openxmlformats.org/officeDocument/2006/relationships/hyperlink" Target="https://www.iwwfed-ea.org/classic/rl2025/eame/index.php?skier=GBR502024018" TargetMode="External" /><Relationship Id="rId58" Type="http://schemas.openxmlformats.org/officeDocument/2006/relationships/hyperlink" Target="https://www.iwwfed-ea.org/classic/rl2025/eame/index.php?skier=SWE982012513" TargetMode="External" /><Relationship Id="rId66" Type="http://schemas.openxmlformats.org/officeDocument/2006/relationships/hyperlink" Target="https://www.iwwfed-ea.org/classic/25GBR012/" TargetMode="External" /><Relationship Id="rId74" Type="http://schemas.openxmlformats.org/officeDocument/2006/relationships/hyperlink" Target="https://www.iwwfed-ea.org/classic/25EURO06/" TargetMode="External" /><Relationship Id="rId79" Type="http://schemas.openxmlformats.org/officeDocument/2006/relationships/hyperlink" Target="https://www.iwwfed-ea.org/classic/25IWWF04/" TargetMode="External" /><Relationship Id="rId87" Type="http://schemas.openxmlformats.org/officeDocument/2006/relationships/hyperlink" Target="http://www.iwsftournament.com/homologation/scorebooks/20250921190902Scorebook26S030CS.HTM" TargetMode="External" /><Relationship Id="rId102" Type="http://schemas.openxmlformats.org/officeDocument/2006/relationships/hyperlink" Target="https://www.iwwfed-ea.org/classic/25ITA015/" TargetMode="External" /><Relationship Id="rId110" Type="http://schemas.openxmlformats.org/officeDocument/2006/relationships/printerSettings" Target="../printerSettings/printerSettings3.bin" /><Relationship Id="rId5" Type="http://schemas.openxmlformats.org/officeDocument/2006/relationships/hyperlink" Target="https://www.iwwfed-ea.org/classic/rl2025/eame/index.php?skier=IWF100300001" TargetMode="External" /><Relationship Id="rId61" Type="http://schemas.openxmlformats.org/officeDocument/2006/relationships/hyperlink" Target="https://www.iwwfed-ea.org/classic/rl2025/eame/index.php?skier=UKR982023745" TargetMode="External" /><Relationship Id="rId82" Type="http://schemas.openxmlformats.org/officeDocument/2006/relationships/hyperlink" Target="https://www.iwwfed-ea.org/classic/25IWWF04/" TargetMode="External" /><Relationship Id="rId90" Type="http://schemas.openxmlformats.org/officeDocument/2006/relationships/hyperlink" Target="https://www.iwwfed-ea.org/classic/rl2025/eame/index.php?skier=POL982020535" TargetMode="External" /><Relationship Id="rId95" Type="http://schemas.openxmlformats.org/officeDocument/2006/relationships/hyperlink" Target="https://www.iwwfed-ea.org/classic/rl2025/eame/index.php?skier=SUI982014680" TargetMode="External" /><Relationship Id="rId19" Type="http://schemas.openxmlformats.org/officeDocument/2006/relationships/hyperlink" Target="https://www.iwwfed-ea.org/classic/rl2025/eame/index.php?skier=IWF100200001" TargetMode="External" /><Relationship Id="rId14" Type="http://schemas.openxmlformats.org/officeDocument/2006/relationships/hyperlink" Target="https://www.iwwfed-ea.org/classic/rl2025/eame/index.php?skier=UKR492001288" TargetMode="External" /><Relationship Id="rId22" Type="http://schemas.openxmlformats.org/officeDocument/2006/relationships/hyperlink" Target="https://www.iwwfed-ea.org/classic/rl2025/eame/index.php?skier=DEN972017088" TargetMode="External" /><Relationship Id="rId27" Type="http://schemas.openxmlformats.org/officeDocument/2006/relationships/hyperlink" Target="https://www.iwwfed-ea.org/classic/25EURO05/" TargetMode="External" /><Relationship Id="rId30" Type="http://schemas.openxmlformats.org/officeDocument/2006/relationships/hyperlink" Target="https://www.iwwfed-ea.org/classic/25IWWF04/" TargetMode="External" /><Relationship Id="rId35" Type="http://schemas.openxmlformats.org/officeDocument/2006/relationships/hyperlink" Target="https://www.iwwfed-ea.org/classic/25IWWF04/" TargetMode="External" /><Relationship Id="rId43" Type="http://schemas.openxmlformats.org/officeDocument/2006/relationships/hyperlink" Target="https://www.iwwfed-ea.org/classic/25FRA217/" TargetMode="External" /><Relationship Id="rId48" Type="http://schemas.openxmlformats.org/officeDocument/2006/relationships/hyperlink" Target="https://www.iwwfed-ea.org/classic/rl2025/eame/index.php?skier=AUT352019270" TargetMode="External" /><Relationship Id="rId56" Type="http://schemas.openxmlformats.org/officeDocument/2006/relationships/hyperlink" Target="https://www.iwwfed-ea.org/classic/rl2025/eame/index.php?skier=ITA222022540" TargetMode="External" /><Relationship Id="rId64" Type="http://schemas.openxmlformats.org/officeDocument/2006/relationships/hyperlink" Target="https://www.iwwfed-ea.org/classic/25EURO05/" TargetMode="External" /><Relationship Id="rId69" Type="http://schemas.openxmlformats.org/officeDocument/2006/relationships/hyperlink" Target="https://www.iwwfed-ea.org/classic/25ITA006/" TargetMode="External" /><Relationship Id="rId77" Type="http://schemas.openxmlformats.org/officeDocument/2006/relationships/hyperlink" Target="http://www.iwsftournament.com/homologation/scorebooks/20250915100902Scorebook26S012CS.HTM" TargetMode="External" /><Relationship Id="rId100" Type="http://schemas.openxmlformats.org/officeDocument/2006/relationships/hyperlink" Target="https://www.iwwfed-ea.org/classic/25GER003/" TargetMode="External" /><Relationship Id="rId105" Type="http://schemas.openxmlformats.org/officeDocument/2006/relationships/hyperlink" Target="https://www.iwwfed-ea.org/classic/25ITA001/" TargetMode="External" /><Relationship Id="rId8" Type="http://schemas.openxmlformats.org/officeDocument/2006/relationships/hyperlink" Target="https://www.iwwfed-ea.org/classic/rl2025/eame/index.php?skier=SWE602014347" TargetMode="External" /><Relationship Id="rId51" Type="http://schemas.openxmlformats.org/officeDocument/2006/relationships/hyperlink" Target="https://www.iwwfed-ea.org/classic/rl2025/eame/index.php?skier=GRE382022664" TargetMode="External" /><Relationship Id="rId72" Type="http://schemas.openxmlformats.org/officeDocument/2006/relationships/hyperlink" Target="https://www.iwwfed-ea.org/classic/25ITA006/" TargetMode="External" /><Relationship Id="rId80" Type="http://schemas.openxmlformats.org/officeDocument/2006/relationships/hyperlink" Target="https://www.iwwfed-ea.org/classic/25IWWF04/" TargetMode="External" /><Relationship Id="rId85" Type="http://schemas.openxmlformats.org/officeDocument/2006/relationships/hyperlink" Target="https://www.iwwfed-ea.org/classic/25ITA016/" TargetMode="External" /><Relationship Id="rId93" Type="http://schemas.openxmlformats.org/officeDocument/2006/relationships/hyperlink" Target="https://www.iwwfed-ea.org/classic/rl2025/eame/index.php?skier=AUT982024231" TargetMode="External" /><Relationship Id="rId98" Type="http://schemas.openxmlformats.org/officeDocument/2006/relationships/hyperlink" Target="https://www.iwwfed-ea.org/classic/rl2025/eame/index.php?skier=FIN972011266" TargetMode="External" /><Relationship Id="rId3" Type="http://schemas.openxmlformats.org/officeDocument/2006/relationships/hyperlink" Target="https://www.iwwfed-ea.org/classic/rl2025/eame/index.php?skier=FRA762011464" TargetMode="External" /><Relationship Id="rId12" Type="http://schemas.openxmlformats.org/officeDocument/2006/relationships/hyperlink" Target="https://www.iwwfed-ea.org/classic/rl2025/eame/index.php?skier=ITA642018452" TargetMode="External" /><Relationship Id="rId17" Type="http://schemas.openxmlformats.org/officeDocument/2006/relationships/hyperlink" Target="https://www.iwwfed-ea.org/classic/rl2025/eame/index.php?skier=AUT352019270" TargetMode="External" /><Relationship Id="rId25" Type="http://schemas.openxmlformats.org/officeDocument/2006/relationships/hyperlink" Target="https://www.iwwfed-ea.org/classic/rl2025/eame/index.php?skier=UKR302022990" TargetMode="External" /><Relationship Id="rId33" Type="http://schemas.openxmlformats.org/officeDocument/2006/relationships/hyperlink" Target="http://www.iwsftournament.com/homologation/scorebooks/20251014141002Scorebook26S013CS.HTM" TargetMode="External" /><Relationship Id="rId38" Type="http://schemas.openxmlformats.org/officeDocument/2006/relationships/hyperlink" Target="https://www.iwwfed-ea.org/classic/rl2025/eame/index.php?skier=SUI982014913" TargetMode="External" /><Relationship Id="rId46" Type="http://schemas.openxmlformats.org/officeDocument/2006/relationships/hyperlink" Target="https://www.iwwfed-ea.org/classic/25SUI005/" TargetMode="External" /><Relationship Id="rId59" Type="http://schemas.openxmlformats.org/officeDocument/2006/relationships/hyperlink" Target="https://www.iwwfed-ea.org/classic/rl2025/eame/index.php?skier=ITA702024367" TargetMode="External" /><Relationship Id="rId67" Type="http://schemas.openxmlformats.org/officeDocument/2006/relationships/hyperlink" Target="https://www.iwwfed-ea.org/classic/25IWWF04/" TargetMode="External" /><Relationship Id="rId103" Type="http://schemas.openxmlformats.org/officeDocument/2006/relationships/hyperlink" Target="https://www.iwwfed-ea.org/classic/25ITA015/" TargetMode="External" /><Relationship Id="rId108" Type="http://schemas.openxmlformats.org/officeDocument/2006/relationships/hyperlink" Target="https://www.iwwfed-ea.org/classic/25FIN003/" TargetMode="External" /><Relationship Id="rId20" Type="http://schemas.openxmlformats.org/officeDocument/2006/relationships/hyperlink" Target="https://www.iwwfed-ea.org/classic/rl2025/eame/index.php?skier=ITA232020050" TargetMode="External" /><Relationship Id="rId41" Type="http://schemas.openxmlformats.org/officeDocument/2006/relationships/hyperlink" Target="https://www.iwwfed-ea.org/classic/rl2025/eame/index.php?skier=SUI422018136" TargetMode="External" /><Relationship Id="rId54" Type="http://schemas.openxmlformats.org/officeDocument/2006/relationships/hyperlink" Target="https://www.iwwfed-ea.org/classic/rl2025/eame/index.php?skier=CZE162020505" TargetMode="External" /><Relationship Id="rId62" Type="http://schemas.openxmlformats.org/officeDocument/2006/relationships/hyperlink" Target="https://www.iwwfed-ea.org/classic/25IWWF04/" TargetMode="External" /><Relationship Id="rId70" Type="http://schemas.openxmlformats.org/officeDocument/2006/relationships/hyperlink" Target="https://www.iwwfed-ea.org/classic/25ITA004/" TargetMode="External" /><Relationship Id="rId75" Type="http://schemas.openxmlformats.org/officeDocument/2006/relationships/hyperlink" Target="http://www.iwsftournament.com/homologation/scorebooks/20250708180703Scorebook25C058CS.HTM" TargetMode="External" /><Relationship Id="rId83" Type="http://schemas.openxmlformats.org/officeDocument/2006/relationships/hyperlink" Target="https://www.iwwfed-ea.org/classic/25IWWF04/" TargetMode="External" /><Relationship Id="rId88" Type="http://schemas.openxmlformats.org/officeDocument/2006/relationships/hyperlink" Target="http://www.iwsftournament.com/homologation/scorebooks/20250501080501Scorebook25S066CS.HTM" TargetMode="External" /><Relationship Id="rId91" Type="http://schemas.openxmlformats.org/officeDocument/2006/relationships/hyperlink" Target="https://www.iwwfed-ea.org/classic/rl2025/eame/index.php?skier=AUT982024303" TargetMode="External" /><Relationship Id="rId96" Type="http://schemas.openxmlformats.org/officeDocument/2006/relationships/hyperlink" Target="https://www.iwwfed-ea.org/classic/rl2025/eame/index.php?skier=ITA982018187" TargetMode="External" /><Relationship Id="rId1" Type="http://schemas.openxmlformats.org/officeDocument/2006/relationships/hyperlink" Target="https://www.iwwfed-ea.org/classic/rl2025/eame/index.php?skier=GBR452014449" TargetMode="External" /><Relationship Id="rId6" Type="http://schemas.openxmlformats.org/officeDocument/2006/relationships/hyperlink" Target="https://www.iwwfed-ea.org/classic/rl2025/eame/index.php?skier=GER842022681" TargetMode="External" /><Relationship Id="rId15" Type="http://schemas.openxmlformats.org/officeDocument/2006/relationships/hyperlink" Target="https://www.iwwfed-ea.org/classic/rl2025/eame/index.php?skier=IWF100200001" TargetMode="External" /><Relationship Id="rId23" Type="http://schemas.openxmlformats.org/officeDocument/2006/relationships/hyperlink" Target="https://www.iwwfed-ea.org/classic/rl2025/eame/index.php?skier=SVK832001600" TargetMode="External" /><Relationship Id="rId28" Type="http://schemas.openxmlformats.org/officeDocument/2006/relationships/hyperlink" Target="http://www.iwsftournament.com/homologation/scorebooks/20250706180702Scorebook25M037CS.HTM" TargetMode="External" /><Relationship Id="rId36" Type="http://schemas.openxmlformats.org/officeDocument/2006/relationships/hyperlink" Target="https://www.iwwfed-ea.org/classic/rl2025/eame/index.php?skier=UKR152022995" TargetMode="External" /><Relationship Id="rId49" Type="http://schemas.openxmlformats.org/officeDocument/2006/relationships/hyperlink" Target="https://www.iwwfed-ea.org/classic/rl2025/eame/index.php?skier=UKR302022990" TargetMode="External" /><Relationship Id="rId57" Type="http://schemas.openxmlformats.org/officeDocument/2006/relationships/hyperlink" Target="https://www.iwwfed-ea.org/classic/rl2025/eame/index.php?skier=GER982016343" TargetMode="External" /><Relationship Id="rId106" Type="http://schemas.openxmlformats.org/officeDocument/2006/relationships/hyperlink" Target="https://www.iwwfed-ea.org/classic/25ITA016/" TargetMode="External" /><Relationship Id="rId10" Type="http://schemas.openxmlformats.org/officeDocument/2006/relationships/hyperlink" Target="https://www.iwwfed-ea.org/classic/rl2025/eame/index.php?skier=ITA972013979" TargetMode="External" /><Relationship Id="rId31" Type="http://schemas.openxmlformats.org/officeDocument/2006/relationships/hyperlink" Target="https://www.iwwfed-ea.org/classic/25ITA006/" TargetMode="External" /><Relationship Id="rId44" Type="http://schemas.openxmlformats.org/officeDocument/2006/relationships/hyperlink" Target="https://www.iwwfed-ea.org/classic/25AUT005/" TargetMode="External" /><Relationship Id="rId52" Type="http://schemas.openxmlformats.org/officeDocument/2006/relationships/hyperlink" Target="https://www.iwwfed-ea.org/classic/rl2025/eame/index.php?skier=GBR982015494" TargetMode="External" /><Relationship Id="rId60" Type="http://schemas.openxmlformats.org/officeDocument/2006/relationships/hyperlink" Target="https://www.iwwfed-ea.org/classic/rl2025/eame/index.php?skier=GER982016388" TargetMode="External" /><Relationship Id="rId65" Type="http://schemas.openxmlformats.org/officeDocument/2006/relationships/hyperlink" Target="http://www.iwsftournament.com/homologation/scorebooks/20251014141002Scorebook26S013CS.HTM" TargetMode="External" /><Relationship Id="rId73" Type="http://schemas.openxmlformats.org/officeDocument/2006/relationships/hyperlink" Target="https://www.iwwfed-ea.org/classic/25GEO001/" TargetMode="External" /><Relationship Id="rId78" Type="http://schemas.openxmlformats.org/officeDocument/2006/relationships/hyperlink" Target="http://www.iwsftournament.com/homologation/scorebooks/20250505170502Scorebook25S070CS.HTM" TargetMode="External" /><Relationship Id="rId81" Type="http://schemas.openxmlformats.org/officeDocument/2006/relationships/hyperlink" Target="https://www.iwwfed-ea.org/classic/25IWWF04/" TargetMode="External" /><Relationship Id="rId86" Type="http://schemas.openxmlformats.org/officeDocument/2006/relationships/hyperlink" Target="http://www.iwsftournament.com/homologation/scorebooks/20251028081001Scorebook26S051CS.HTM" TargetMode="External" /><Relationship Id="rId94" Type="http://schemas.openxmlformats.org/officeDocument/2006/relationships/hyperlink" Target="https://www.iwwfed-ea.org/classic/rl2025/eame/index.php?skier=SUI982014853" TargetMode="External" /><Relationship Id="rId99" Type="http://schemas.openxmlformats.org/officeDocument/2006/relationships/hyperlink" Target="https://www.iwwfed-ea.org/classic/rl2025/eame/index.php?skier=UKR982023757" TargetMode="External" /><Relationship Id="rId101" Type="http://schemas.openxmlformats.org/officeDocument/2006/relationships/hyperlink" Target="https://www.iwwfed-ea.org/classic/25ITA004/" TargetMode="External" /><Relationship Id="rId4" Type="http://schemas.openxmlformats.org/officeDocument/2006/relationships/hyperlink" Target="https://www.iwwfed-ea.org/classic/rl2025/eame/index.php?skier=AUT132016335" TargetMode="External" /><Relationship Id="rId9" Type="http://schemas.openxmlformats.org/officeDocument/2006/relationships/hyperlink" Target="https://www.iwwfed-ea.org/classic/rl2025/eame/index.php?skier=GBR362010184" TargetMode="External" /><Relationship Id="rId13" Type="http://schemas.openxmlformats.org/officeDocument/2006/relationships/hyperlink" Target="https://www.iwwfed-ea.org/classic/rl2025/eame/index.php?skier=FRA182014458" TargetMode="External" /><Relationship Id="rId18" Type="http://schemas.openxmlformats.org/officeDocument/2006/relationships/hyperlink" Target="https://www.iwwfed-ea.org/classic/rl2025/eame/index.php?skier=UKR112017726" TargetMode="External" /><Relationship Id="rId39" Type="http://schemas.openxmlformats.org/officeDocument/2006/relationships/hyperlink" Target="https://www.iwwfed-ea.org/classic/rl2025/eame/index.php?skier=AUT072022836" TargetMode="External" /><Relationship Id="rId109" Type="http://schemas.openxmlformats.org/officeDocument/2006/relationships/hyperlink" Target="https://www.iwwfed-ea.org/classic/25CZE002/" TargetMode="External" /><Relationship Id="rId34" Type="http://schemas.openxmlformats.org/officeDocument/2006/relationships/hyperlink" Target="https://www.iwwfed-ea.org/classic/25IWWF04/" TargetMode="External" /><Relationship Id="rId50" Type="http://schemas.openxmlformats.org/officeDocument/2006/relationships/hyperlink" Target="https://www.iwwfed-ea.org/classic/rl2025/eame/index.php?skier=UKR152022995" TargetMode="External" /><Relationship Id="rId55" Type="http://schemas.openxmlformats.org/officeDocument/2006/relationships/hyperlink" Target="https://www.iwwfed-ea.org/classic/rl2025/eame/index.php?skier=FRA182018435" TargetMode="External" /><Relationship Id="rId76" Type="http://schemas.openxmlformats.org/officeDocument/2006/relationships/hyperlink" Target="https://www.iwwfed-ea.org/classic/25IWWF04/" TargetMode="External" /><Relationship Id="rId97" Type="http://schemas.openxmlformats.org/officeDocument/2006/relationships/hyperlink" Target="https://www.iwwfed-ea.org/classic/rl2025/eame/index.php?skier=SUI982014852" TargetMode="External" /><Relationship Id="rId104" Type="http://schemas.openxmlformats.org/officeDocument/2006/relationships/hyperlink" Target="https://www.iwwfed-ea.org/classic/25SUI005/" TargetMode="External" /><Relationship Id="rId7" Type="http://schemas.openxmlformats.org/officeDocument/2006/relationships/hyperlink" Target="https://www.iwwfed-ea.org/classic/rl2025/eame/index.php?skier=UKR982023865" TargetMode="External" /><Relationship Id="rId71" Type="http://schemas.openxmlformats.org/officeDocument/2006/relationships/hyperlink" Target="https://www.iwwfed-ea.org/classic/25SWE004/" TargetMode="External" /><Relationship Id="rId92" Type="http://schemas.openxmlformats.org/officeDocument/2006/relationships/hyperlink" Target="https://www.iwwfed-ea.org/classic/rl2025/eame/index.php?skier=AUT982024237" TargetMode="External" 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wwfed-ea.org/classic/25ITA004/" TargetMode="External" /><Relationship Id="rId117" Type="http://schemas.openxmlformats.org/officeDocument/2006/relationships/hyperlink" Target="https://www.iwwfed-ea.org/classic/rl2025/eame/index.php?skier=UKR152022995" TargetMode="External" /><Relationship Id="rId21" Type="http://schemas.openxmlformats.org/officeDocument/2006/relationships/hyperlink" Target="https://www.iwwfed-ea.org/classic/rl2025/eame/index.php?skier=GRE982018475" TargetMode="External" /><Relationship Id="rId42" Type="http://schemas.openxmlformats.org/officeDocument/2006/relationships/hyperlink" Target="https://www.iwwfed-ea.org/classic/rl2025/eame/index.php?skier=UKR982023756" TargetMode="External" /><Relationship Id="rId47" Type="http://schemas.openxmlformats.org/officeDocument/2006/relationships/hyperlink" Target="https://www.iwwfed-ea.org/classic/rl2025/eame/index.php?skier=FIN972011266" TargetMode="External" /><Relationship Id="rId63" Type="http://schemas.openxmlformats.org/officeDocument/2006/relationships/hyperlink" Target="https://www.iwwfed-ea.org/classic/25EURO06/" TargetMode="External" /><Relationship Id="rId68" Type="http://schemas.openxmlformats.org/officeDocument/2006/relationships/hyperlink" Target="https://www.iwwfed-ea.org/classic/rl2025/eame/index.php?skier=FRA082020249" TargetMode="External" /><Relationship Id="rId84" Type="http://schemas.openxmlformats.org/officeDocument/2006/relationships/hyperlink" Target="http://www.iwsftournament.com/homologation/scorebooks/20250722080702Scorebook25S068CS.HTM" TargetMode="External" /><Relationship Id="rId89" Type="http://schemas.openxmlformats.org/officeDocument/2006/relationships/hyperlink" Target="https://www.iwwfed-ea.org/classic/25EURO05/" TargetMode="External" /><Relationship Id="rId112" Type="http://schemas.openxmlformats.org/officeDocument/2006/relationships/hyperlink" Target="https://www.iwwfed-ea.org/classic/rl2025/eame/index.php?skier=FRA152018436" TargetMode="External" /><Relationship Id="rId16" Type="http://schemas.openxmlformats.org/officeDocument/2006/relationships/hyperlink" Target="https://www.iwwfed-ea.org/classic/25AUT006/" TargetMode="External" /><Relationship Id="rId107" Type="http://schemas.openxmlformats.org/officeDocument/2006/relationships/hyperlink" Target="https://www.iwwfed-ea.org/classic/rl2025/eame/index.php?skier=GER842022681" TargetMode="External" /><Relationship Id="rId11" Type="http://schemas.openxmlformats.org/officeDocument/2006/relationships/hyperlink" Target="https://www.iwwfed-ea.org/classic/25AUT006/" TargetMode="External" /><Relationship Id="rId32" Type="http://schemas.openxmlformats.org/officeDocument/2006/relationships/hyperlink" Target="https://www.iwwfed-ea.org/classic/25AUT002/" TargetMode="External" /><Relationship Id="rId37" Type="http://schemas.openxmlformats.org/officeDocument/2006/relationships/hyperlink" Target="https://www.iwwfed-ea.org/classic/rl2025/eame/index.php?skier=POL982020535" TargetMode="External" /><Relationship Id="rId53" Type="http://schemas.openxmlformats.org/officeDocument/2006/relationships/hyperlink" Target="https://www.iwwfed-ea.org/classic/25ITA001/" TargetMode="External" /><Relationship Id="rId58" Type="http://schemas.openxmlformats.org/officeDocument/2006/relationships/hyperlink" Target="https://www.iwwfed-ea.org/classic/25EURO06/" TargetMode="External" /><Relationship Id="rId74" Type="http://schemas.openxmlformats.org/officeDocument/2006/relationships/hyperlink" Target="https://www.iwwfed-ea.org/classic/rl2025/eame/index.php?skier=GBR542018132" TargetMode="External" /><Relationship Id="rId79" Type="http://schemas.openxmlformats.org/officeDocument/2006/relationships/hyperlink" Target="http://www.iwsftournament.com/homologation/scorebooks/20250706180702Scorebook25M037CS.HTM" TargetMode="External" /><Relationship Id="rId102" Type="http://schemas.openxmlformats.org/officeDocument/2006/relationships/hyperlink" Target="https://www.iwwfed-ea.org/classic/25IWWF04/" TargetMode="External" /><Relationship Id="rId123" Type="http://schemas.openxmlformats.org/officeDocument/2006/relationships/hyperlink" Target="https://www.iwwfed-ea.org/classic/rl2025/eame/index.php?skier=GBR982015494" TargetMode="External" /><Relationship Id="rId128" Type="http://schemas.openxmlformats.org/officeDocument/2006/relationships/printerSettings" Target="../printerSettings/printerSettings4.bin" /><Relationship Id="rId5" Type="http://schemas.openxmlformats.org/officeDocument/2006/relationships/hyperlink" Target="https://iwwfed-ea.org/classic/rl2025/eame/index.php?skier=UKR982023755" TargetMode="External" /><Relationship Id="rId90" Type="http://schemas.openxmlformats.org/officeDocument/2006/relationships/hyperlink" Target="https://www.iwwfed-ea.org/classic/rl2025/eame/index.php?skier=UKR302022990" TargetMode="External" /><Relationship Id="rId95" Type="http://schemas.openxmlformats.org/officeDocument/2006/relationships/hyperlink" Target="https://www.iwwfed-ea.org/classic/25IWWF04/" TargetMode="External" /><Relationship Id="rId19" Type="http://schemas.openxmlformats.org/officeDocument/2006/relationships/hyperlink" Target="https://www.iwwfed-ea.org/classic/rl2025/eame/index.php?skier=IWF100200021" TargetMode="External" /><Relationship Id="rId14" Type="http://schemas.openxmlformats.org/officeDocument/2006/relationships/hyperlink" Target="https://www.iwwfed-ea.org/classic/25AUT003/" TargetMode="External" /><Relationship Id="rId22" Type="http://schemas.openxmlformats.org/officeDocument/2006/relationships/hyperlink" Target="https://www.iwwfed-ea.org/classic/25GRE006/" TargetMode="External" /><Relationship Id="rId27" Type="http://schemas.openxmlformats.org/officeDocument/2006/relationships/hyperlink" Target="https://www.iwwfed-ea.org/classic/rl2025/eame/index.php?skier=IWF100200032" TargetMode="External" /><Relationship Id="rId30" Type="http://schemas.openxmlformats.org/officeDocument/2006/relationships/hyperlink" Target="https://www.iwwfed-ea.org/classic/25ITA004/" TargetMode="External" /><Relationship Id="rId35" Type="http://schemas.openxmlformats.org/officeDocument/2006/relationships/hyperlink" Target="https://www.iwwfed-ea.org/classic/rl2025/eame/index.php?skier=FRA982024837" TargetMode="External" /><Relationship Id="rId43" Type="http://schemas.openxmlformats.org/officeDocument/2006/relationships/hyperlink" Target="https://www.iwwfed-ea.org/classic/rl2025/eame/index.php?skier=POL982020535" TargetMode="External" /><Relationship Id="rId48" Type="http://schemas.openxmlformats.org/officeDocument/2006/relationships/hyperlink" Target="https://www.iwwfed-ea.org/classic/rl2025/eame/index.php?skier=UKR982023757" TargetMode="External" /><Relationship Id="rId56" Type="http://schemas.openxmlformats.org/officeDocument/2006/relationships/hyperlink" Target="https://www.iwwfed-ea.org/classic/25EURO06/" TargetMode="External" /><Relationship Id="rId64" Type="http://schemas.openxmlformats.org/officeDocument/2006/relationships/hyperlink" Target="https://www.iwwfed-ea.org/classic/25FRA016/" TargetMode="External" /><Relationship Id="rId69" Type="http://schemas.openxmlformats.org/officeDocument/2006/relationships/hyperlink" Target="https://www.iwwfed-ea.org/classic/rl2025/eame/index.php?skier=ITA672018451" TargetMode="External" /><Relationship Id="rId77" Type="http://schemas.openxmlformats.org/officeDocument/2006/relationships/hyperlink" Target="https://www.iwwfed-ea.org/classic/25EURO03/" TargetMode="External" /><Relationship Id="rId100" Type="http://schemas.openxmlformats.org/officeDocument/2006/relationships/hyperlink" Target="https://www.iwwfed-ea.org/classic/25FRA014/" TargetMode="External" /><Relationship Id="rId105" Type="http://schemas.openxmlformats.org/officeDocument/2006/relationships/hyperlink" Target="https://www.iwwfed-ea.org/classic/rl2025/eame/index.php?skier=ITA972013979" TargetMode="External" /><Relationship Id="rId113" Type="http://schemas.openxmlformats.org/officeDocument/2006/relationships/hyperlink" Target="https://www.iwwfed-ea.org/classic/rl2025/eame/index.php?skier=AUT722017641" TargetMode="External" /><Relationship Id="rId118" Type="http://schemas.openxmlformats.org/officeDocument/2006/relationships/hyperlink" Target="https://www.iwwfed-ea.org/classic/25IWWF04/" TargetMode="External" /><Relationship Id="rId126" Type="http://schemas.openxmlformats.org/officeDocument/2006/relationships/hyperlink" Target="https://www.iwwfed-ea.org/classic/25IWWF04/" TargetMode="External" /><Relationship Id="rId8" Type="http://schemas.openxmlformats.org/officeDocument/2006/relationships/hyperlink" Target="https://www.iwwfed-ea.org/classic/25ITA015/" TargetMode="External" /><Relationship Id="rId51" Type="http://schemas.openxmlformats.org/officeDocument/2006/relationships/hyperlink" Target="https://www.iwwfed-ea.org/classic/25GER003/" TargetMode="External" /><Relationship Id="rId72" Type="http://schemas.openxmlformats.org/officeDocument/2006/relationships/hyperlink" Target="https://www.iwwfed-ea.org/classic/rl2025/eame/index.php?skier=SVK832001600" TargetMode="External" /><Relationship Id="rId80" Type="http://schemas.openxmlformats.org/officeDocument/2006/relationships/hyperlink" Target="https://www.iwwfed-ea.org/classic/25FRA014/" TargetMode="External" /><Relationship Id="rId85" Type="http://schemas.openxmlformats.org/officeDocument/2006/relationships/hyperlink" Target="https://www.iwwfed-ea.org/classic/25EURO03/" TargetMode="External" /><Relationship Id="rId93" Type="http://schemas.openxmlformats.org/officeDocument/2006/relationships/hyperlink" Target="http://www.iwsftournament.com/homologation/scorebooks/20251028081001Scorebook26S051CS.HTM" TargetMode="External" /><Relationship Id="rId98" Type="http://schemas.openxmlformats.org/officeDocument/2006/relationships/hyperlink" Target="http://www.iwsftournament.com/homologation/scorebooks/20250706180702Scorebook25M037CS.HTM" TargetMode="External" /><Relationship Id="rId121" Type="http://schemas.openxmlformats.org/officeDocument/2006/relationships/hyperlink" Target="https://www.iwwfed-ea.org/classic/rl2025/eame/index.php?skier=UKR302022990" TargetMode="External" /><Relationship Id="rId3" Type="http://schemas.openxmlformats.org/officeDocument/2006/relationships/hyperlink" Target="https://iwwfed-ea.org/classic/rl2025/eame/index.php?skier=GRE982018487" TargetMode="External" /><Relationship Id="rId12" Type="http://schemas.openxmlformats.org/officeDocument/2006/relationships/hyperlink" Target="https://www.iwwfed-ea.org/classic/25GBR012/" TargetMode="External" /><Relationship Id="rId17" Type="http://schemas.openxmlformats.org/officeDocument/2006/relationships/hyperlink" Target="https://www.iwwfed-ea.org/classic/25EURO05/" TargetMode="External" /><Relationship Id="rId25" Type="http://schemas.openxmlformats.org/officeDocument/2006/relationships/hyperlink" Target="https://www.iwwfed-ea.org/classic/rl2025/eame/index.php?skier=AUT982024303" TargetMode="External" /><Relationship Id="rId33" Type="http://schemas.openxmlformats.org/officeDocument/2006/relationships/hyperlink" Target="https://www.iwwfed-ea.org/classic/rl2025/eame/index.php?skier=UKR982023756" TargetMode="External" /><Relationship Id="rId38" Type="http://schemas.openxmlformats.org/officeDocument/2006/relationships/hyperlink" Target="https://www.iwwfed-ea.org/classic/25GER003/" TargetMode="External" /><Relationship Id="rId46" Type="http://schemas.openxmlformats.org/officeDocument/2006/relationships/hyperlink" Target="https://www.iwwfed-ea.org/classic/rl2025/eame/index.php?skier=AUT982024231" TargetMode="External" /><Relationship Id="rId59" Type="http://schemas.openxmlformats.org/officeDocument/2006/relationships/hyperlink" Target="https://www.iwwfed-ea.org/classic/25FRA014/" TargetMode="External" /><Relationship Id="rId67" Type="http://schemas.openxmlformats.org/officeDocument/2006/relationships/hyperlink" Target="https://www.iwwfed-ea.org/classic/rl2025/eame/index.php?skier=FRA152018436" TargetMode="External" /><Relationship Id="rId103" Type="http://schemas.openxmlformats.org/officeDocument/2006/relationships/hyperlink" Target="https://www.iwwfed-ea.org/classic/25IWWF04/" TargetMode="External" /><Relationship Id="rId108" Type="http://schemas.openxmlformats.org/officeDocument/2006/relationships/hyperlink" Target="https://www.iwwfed-ea.org/classic/rl2025/eame/index.php?skier=FRA182014458" TargetMode="External" /><Relationship Id="rId116" Type="http://schemas.openxmlformats.org/officeDocument/2006/relationships/hyperlink" Target="https://www.iwwfed-ea.org/classic/rl2025/eame/index.php?skier=IWF100200008" TargetMode="External" /><Relationship Id="rId124" Type="http://schemas.openxmlformats.org/officeDocument/2006/relationships/hyperlink" Target="http://www.iwsftournament.com/homologation/scorebooks/20251014141002Scorebook26S013CS.HTM" TargetMode="External" /><Relationship Id="rId20" Type="http://schemas.openxmlformats.org/officeDocument/2006/relationships/hyperlink" Target="https://www.iwwfed-ea.org/classic/25EURO06/" TargetMode="External" /><Relationship Id="rId41" Type="http://schemas.openxmlformats.org/officeDocument/2006/relationships/hyperlink" Target="https://www.iwwfed-ea.org/classic/rl2025/eame/index.php?skier=AUT982024303" TargetMode="External" /><Relationship Id="rId54" Type="http://schemas.openxmlformats.org/officeDocument/2006/relationships/hyperlink" Target="https://www.iwwfed-ea.org/classic/25ITA015/" TargetMode="External" /><Relationship Id="rId62" Type="http://schemas.openxmlformats.org/officeDocument/2006/relationships/hyperlink" Target="https://www.iwwfed-ea.org/classic/25ITA006/" TargetMode="External" /><Relationship Id="rId70" Type="http://schemas.openxmlformats.org/officeDocument/2006/relationships/hyperlink" Target="https://www.iwwfed-ea.org/classic/rl2025/eame/index.php?skier=UKR152022995" TargetMode="External" /><Relationship Id="rId75" Type="http://schemas.openxmlformats.org/officeDocument/2006/relationships/hyperlink" Target="https://www.iwwfed-ea.org/classic/rl2025/eame/index.php?skier=AUT352019270" TargetMode="External" /><Relationship Id="rId83" Type="http://schemas.openxmlformats.org/officeDocument/2006/relationships/hyperlink" Target="https://www.iwwfed-ea.org/classic/25IWWF04/" TargetMode="External" /><Relationship Id="rId88" Type="http://schemas.openxmlformats.org/officeDocument/2006/relationships/hyperlink" Target="https://www.iwwfed-ea.org/classic/25EURO05/" TargetMode="External" /><Relationship Id="rId91" Type="http://schemas.openxmlformats.org/officeDocument/2006/relationships/hyperlink" Target="http://www.iwsftournament.com/homologation/scorebooks/20251014141002Scorebook26S013CS.HTM" TargetMode="External" /><Relationship Id="rId96" Type="http://schemas.openxmlformats.org/officeDocument/2006/relationships/hyperlink" Target="https://www.iwwfed-ea.org/classic/25EURO03/" TargetMode="External" /><Relationship Id="rId111" Type="http://schemas.openxmlformats.org/officeDocument/2006/relationships/hyperlink" Target="https://www.iwwfed-ea.org/classic/rl2025/eame/index.php?skier=CZE542008820" TargetMode="External" /><Relationship Id="rId1" Type="http://schemas.openxmlformats.org/officeDocument/2006/relationships/hyperlink" Target="https://iwwfed-ea.org/classic/rl2025/eame/index.php?skier=SVK862020805" TargetMode="External" /><Relationship Id="rId6" Type="http://schemas.openxmlformats.org/officeDocument/2006/relationships/hyperlink" Target="https://iwwfed-ea.org/classic/rl2025/eame/index.php?skier=AUT982024296" TargetMode="External" /><Relationship Id="rId15" Type="http://schemas.openxmlformats.org/officeDocument/2006/relationships/hyperlink" Target="https://www.iwwfed-ea.org/classic/25EURO06/" TargetMode="External" /><Relationship Id="rId23" Type="http://schemas.openxmlformats.org/officeDocument/2006/relationships/hyperlink" Target="https://www.iwwfed-ea.org/classic/rl2025/eame/index.php?skier=UKR982023745" TargetMode="External" /><Relationship Id="rId28" Type="http://schemas.openxmlformats.org/officeDocument/2006/relationships/hyperlink" Target="https://www.iwwfed-ea.org/classic/25EURO06/" TargetMode="External" /><Relationship Id="rId36" Type="http://schemas.openxmlformats.org/officeDocument/2006/relationships/hyperlink" Target="https://www.iwwfed-ea.org/classic/25EURO06/" TargetMode="External" /><Relationship Id="rId49" Type="http://schemas.openxmlformats.org/officeDocument/2006/relationships/hyperlink" Target="https://www.iwwfed-ea.org/classic/25ITA004/" TargetMode="External" /><Relationship Id="rId57" Type="http://schemas.openxmlformats.org/officeDocument/2006/relationships/hyperlink" Target="https://www.iwwfed-ea.org/classic/rl2025/eame/index.php?skier=IWF100200021" TargetMode="External" /><Relationship Id="rId106" Type="http://schemas.openxmlformats.org/officeDocument/2006/relationships/hyperlink" Target="https://www.iwwfed-ea.org/classic/rl2025/eame/index.php?skier=UKR492001288" TargetMode="External" /><Relationship Id="rId114" Type="http://schemas.openxmlformats.org/officeDocument/2006/relationships/hyperlink" Target="https://www.iwwfed-ea.org/classic/rl2025/eame/index.php?skier=ITA232020050" TargetMode="External" /><Relationship Id="rId119" Type="http://schemas.openxmlformats.org/officeDocument/2006/relationships/hyperlink" Target="https://www.iwwfed-ea.org/classic/rl2025/eame/index.php?skier=GRE382022664" TargetMode="External" /><Relationship Id="rId127" Type="http://schemas.openxmlformats.org/officeDocument/2006/relationships/hyperlink" Target="https://www.iwwfed-ea.org/classic/25EURO05/" TargetMode="External" /><Relationship Id="rId10" Type="http://schemas.openxmlformats.org/officeDocument/2006/relationships/hyperlink" Target="https://www.iwwfed-ea.org/classic/25AUT006/" TargetMode="External" /><Relationship Id="rId31" Type="http://schemas.openxmlformats.org/officeDocument/2006/relationships/hyperlink" Target="https://www.iwwfed-ea.org/classic/rl2025/eame/index.php?skier=GER982016388" TargetMode="External" /><Relationship Id="rId44" Type="http://schemas.openxmlformats.org/officeDocument/2006/relationships/hyperlink" Target="https://www.iwwfed-ea.org/classic/rl2025/eame/index.php?skier=AUT982024237" TargetMode="External" /><Relationship Id="rId52" Type="http://schemas.openxmlformats.org/officeDocument/2006/relationships/hyperlink" Target="https://www.iwwfed-ea.org/classic/25AUT006/" TargetMode="External" /><Relationship Id="rId60" Type="http://schemas.openxmlformats.org/officeDocument/2006/relationships/hyperlink" Target="https://www.iwwfed-ea.org/classic/25ITA006/" TargetMode="External" /><Relationship Id="rId65" Type="http://schemas.openxmlformats.org/officeDocument/2006/relationships/hyperlink" Target="https://www.iwwfed-ea.org/classic/rl2025/eame/index.php?skier=GER842022681" TargetMode="External" /><Relationship Id="rId73" Type="http://schemas.openxmlformats.org/officeDocument/2006/relationships/hyperlink" Target="https://www.iwwfed-ea.org/classic/rl2025/eame/index.php?skier=GRE382022664" TargetMode="External" /><Relationship Id="rId78" Type="http://schemas.openxmlformats.org/officeDocument/2006/relationships/hyperlink" Target="https://www.iwwfed-ea.org/classic/25IWWF04/" TargetMode="External" /><Relationship Id="rId81" Type="http://schemas.openxmlformats.org/officeDocument/2006/relationships/hyperlink" Target="https://www.iwwfed-ea.org/classic/25EURO05/" TargetMode="External" /><Relationship Id="rId86" Type="http://schemas.openxmlformats.org/officeDocument/2006/relationships/hyperlink" Target="https://www.iwwfed-ea.org/classic/25GRE006/" TargetMode="External" /><Relationship Id="rId94" Type="http://schemas.openxmlformats.org/officeDocument/2006/relationships/hyperlink" Target="https://www.iwwfed-ea.org/classic/25IWWF04/" TargetMode="External" /><Relationship Id="rId99" Type="http://schemas.openxmlformats.org/officeDocument/2006/relationships/hyperlink" Target="http://www.iwsftournament.com/homologation/scorebooks/20250208150258Scorebook25ARG002.htm" TargetMode="External" /><Relationship Id="rId101" Type="http://schemas.openxmlformats.org/officeDocument/2006/relationships/hyperlink" Target="http://www.iwsftournament.com/homologation/scorebooks/20250520080501Scorebook25S088CS.HTM" TargetMode="External" /><Relationship Id="rId122" Type="http://schemas.openxmlformats.org/officeDocument/2006/relationships/hyperlink" Target="https://www.iwwfed-ea.org/classic/25EURO05/" TargetMode="External" /><Relationship Id="rId4" Type="http://schemas.openxmlformats.org/officeDocument/2006/relationships/hyperlink" Target="https://iwwfed-ea.org/classic/rl2025/eame/index.php?skier=IWF100200014" TargetMode="External" /><Relationship Id="rId9" Type="http://schemas.openxmlformats.org/officeDocument/2006/relationships/hyperlink" Target="https://www.iwwfed-ea.org/classic/25AUT006/" TargetMode="External" /><Relationship Id="rId13" Type="http://schemas.openxmlformats.org/officeDocument/2006/relationships/hyperlink" Target="https://www.iwwfed-ea.org/classic/25FRA016/" TargetMode="External" /><Relationship Id="rId18" Type="http://schemas.openxmlformats.org/officeDocument/2006/relationships/hyperlink" Target="https://www.iwwfed-ea.org/classic/25EURO06/" TargetMode="External" /><Relationship Id="rId39" Type="http://schemas.openxmlformats.org/officeDocument/2006/relationships/hyperlink" Target="https://www.iwwfed-ea.org/classic/rl2025/eame/index.php?skier=AUT982024237" TargetMode="External" /><Relationship Id="rId109" Type="http://schemas.openxmlformats.org/officeDocument/2006/relationships/hyperlink" Target="https://www.iwwfed-ea.org/classic/rl2025/eame/index.php?skier=AUT902017538" TargetMode="External" /><Relationship Id="rId34" Type="http://schemas.openxmlformats.org/officeDocument/2006/relationships/hyperlink" Target="https://www.iwwfed-ea.org/classic/25EURO06/" TargetMode="External" /><Relationship Id="rId50" Type="http://schemas.openxmlformats.org/officeDocument/2006/relationships/hyperlink" Target="https://www.iwwfed-ea.org/classic/25EURO06/" TargetMode="External" /><Relationship Id="rId55" Type="http://schemas.openxmlformats.org/officeDocument/2006/relationships/hyperlink" Target="https://www.iwwfed-ea.org/classic/25FIN003/" TargetMode="External" /><Relationship Id="rId76" Type="http://schemas.openxmlformats.org/officeDocument/2006/relationships/hyperlink" Target="https://www.iwwfed-ea.org/classic/rl2025/eame/index.php?skier=IWF100200008" TargetMode="External" /><Relationship Id="rId97" Type="http://schemas.openxmlformats.org/officeDocument/2006/relationships/hyperlink" Target="http://www.iwsftournament.com/homologation/scorebooks/20251014141002Scorebook26S013CS.HTM" TargetMode="External" /><Relationship Id="rId104" Type="http://schemas.openxmlformats.org/officeDocument/2006/relationships/hyperlink" Target="https://www.iwwfed-ea.org/classic/rl2025/eame/index.php?skier=FRA762011464" TargetMode="External" /><Relationship Id="rId120" Type="http://schemas.openxmlformats.org/officeDocument/2006/relationships/hyperlink" Target="https://www.iwwfed-ea.org/classic/25GRE006/" TargetMode="External" /><Relationship Id="rId125" Type="http://schemas.openxmlformats.org/officeDocument/2006/relationships/hyperlink" Target="https://www.iwwfed-ea.org/classic/rl2025/eame/index.php?skier=CZE162020505" TargetMode="External" /><Relationship Id="rId7" Type="http://schemas.openxmlformats.org/officeDocument/2006/relationships/hyperlink" Target="https://www.iwwfed-ea.org/classic/25ITA015/" TargetMode="External" /><Relationship Id="rId71" Type="http://schemas.openxmlformats.org/officeDocument/2006/relationships/hyperlink" Target="https://www.iwwfed-ea.org/classic/rl2025/eame/index.php?skier=IWF100200001" TargetMode="External" /><Relationship Id="rId92" Type="http://schemas.openxmlformats.org/officeDocument/2006/relationships/hyperlink" Target="https://www.iwwfed-ea.org/classic/25IWWF04/" TargetMode="External" /><Relationship Id="rId2" Type="http://schemas.openxmlformats.org/officeDocument/2006/relationships/hyperlink" Target="https://iwwfed-ea.org/classic/rl2025/eame/index.php?skier=GER792023879" TargetMode="External" /><Relationship Id="rId29" Type="http://schemas.openxmlformats.org/officeDocument/2006/relationships/hyperlink" Target="https://www.iwwfed-ea.org/classic/rl2025/eame/index.php?skier=GER982016480" TargetMode="External" /><Relationship Id="rId24" Type="http://schemas.openxmlformats.org/officeDocument/2006/relationships/hyperlink" Target="https://www.iwwfed-ea.org/classic/25IWWF04/" TargetMode="External" /><Relationship Id="rId40" Type="http://schemas.openxmlformats.org/officeDocument/2006/relationships/hyperlink" Target="https://www.iwwfed-ea.org/classic/25AUT006/" TargetMode="External" /><Relationship Id="rId45" Type="http://schemas.openxmlformats.org/officeDocument/2006/relationships/hyperlink" Target="https://www.iwwfed-ea.org/classic/rl2025/eame/index.php?skier=SUI982014680" TargetMode="External" /><Relationship Id="rId66" Type="http://schemas.openxmlformats.org/officeDocument/2006/relationships/hyperlink" Target="https://www.iwwfed-ea.org/classic/rl2025/eame/index.php?skier=UKR112017726" TargetMode="External" /><Relationship Id="rId87" Type="http://schemas.openxmlformats.org/officeDocument/2006/relationships/hyperlink" Target="https://www.iwwfed-ea.org/classic/25FRA005/" TargetMode="External" /><Relationship Id="rId110" Type="http://schemas.openxmlformats.org/officeDocument/2006/relationships/hyperlink" Target="https://www.iwwfed-ea.org/classic/rl2025/eame/index.php?skier=UKR112017726" TargetMode="External" /><Relationship Id="rId115" Type="http://schemas.openxmlformats.org/officeDocument/2006/relationships/hyperlink" Target="https://www.iwwfed-ea.org/classic/rl2025/eame/index.php?skier=GBR362010184" TargetMode="External" /><Relationship Id="rId61" Type="http://schemas.openxmlformats.org/officeDocument/2006/relationships/hyperlink" Target="https://www.iwwfed-ea.org/classic/25GBR030/" TargetMode="External" /><Relationship Id="rId82" Type="http://schemas.openxmlformats.org/officeDocument/2006/relationships/hyperlink" Target="https://www.iwwfed-ea.org/classic/25ITA001/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5"/>
  <sheetViews>
    <sheetView view="pageLayout" topLeftCell="A160" zoomScale="98" zoomScaleNormal="112" zoomScalePageLayoutView="98" workbookViewId="0">
      <selection activeCell="E165" sqref="E165"/>
    </sheetView>
  </sheetViews>
  <sheetFormatPr defaultRowHeight="15" x14ac:dyDescent="0.2"/>
  <cols>
    <col min="1" max="1" width="4.5703125" style="1" customWidth="1"/>
    <col min="2" max="2" width="21.5234375" style="1" customWidth="1"/>
    <col min="3" max="3" width="6.72265625" style="720" customWidth="1"/>
    <col min="4" max="4" width="6.1875" style="2" customWidth="1"/>
    <col min="5" max="5" width="6.45703125" style="721" customWidth="1"/>
    <col min="6" max="6" width="13.85546875" style="1" customWidth="1"/>
    <col min="7" max="7" width="7.26171875" style="1" customWidth="1"/>
    <col min="8" max="8" width="9.4140625" style="1" customWidth="1"/>
    <col min="9" max="9" width="6.72265625" style="1" customWidth="1"/>
    <col min="10" max="10" width="9.81640625" style="25" customWidth="1"/>
  </cols>
  <sheetData>
    <row r="1" spans="1:10" x14ac:dyDescent="0.2">
      <c r="A1" s="905" t="s">
        <v>19</v>
      </c>
      <c r="B1" s="905"/>
      <c r="C1" s="905"/>
      <c r="D1" s="905"/>
      <c r="E1" s="905"/>
      <c r="F1" s="905"/>
      <c r="G1" s="905"/>
      <c r="H1" s="905"/>
      <c r="I1" s="905"/>
      <c r="J1" s="905"/>
    </row>
    <row r="2" spans="1:10" ht="15" customHeight="1" x14ac:dyDescent="0.2">
      <c r="A2" s="905" t="s">
        <v>20</v>
      </c>
      <c r="B2" s="905"/>
      <c r="C2" s="905"/>
      <c r="D2" s="905"/>
      <c r="E2" s="905"/>
      <c r="F2" s="905"/>
      <c r="G2" s="905"/>
      <c r="H2" s="905"/>
      <c r="I2" s="905"/>
      <c r="J2" s="905"/>
    </row>
    <row r="3" spans="1:10" x14ac:dyDescent="0.2">
      <c r="A3" s="905" t="s">
        <v>21</v>
      </c>
      <c r="B3" s="905"/>
      <c r="C3" s="905"/>
      <c r="D3" s="905"/>
      <c r="E3" s="905"/>
      <c r="F3" s="905"/>
      <c r="G3" s="905"/>
      <c r="H3" s="905"/>
      <c r="I3" s="905"/>
      <c r="J3" s="905"/>
    </row>
    <row r="4" spans="1:10" x14ac:dyDescent="0.2">
      <c r="A4" s="10"/>
      <c r="B4" s="10"/>
      <c r="C4" s="692"/>
      <c r="D4" s="11"/>
      <c r="E4" s="924" t="s">
        <v>351</v>
      </c>
      <c r="F4" s="924"/>
      <c r="G4" s="10"/>
      <c r="H4" s="10"/>
      <c r="I4" s="10"/>
      <c r="J4" s="12"/>
    </row>
    <row r="5" spans="1:10" x14ac:dyDescent="0.2">
      <c r="A5" s="908" t="s">
        <v>351</v>
      </c>
      <c r="B5" s="909"/>
      <c r="C5" s="910" t="s">
        <v>0</v>
      </c>
      <c r="D5" s="911" t="s">
        <v>1</v>
      </c>
      <c r="E5" s="911" t="s">
        <v>17</v>
      </c>
      <c r="F5" s="912" t="s">
        <v>18</v>
      </c>
      <c r="G5" s="912"/>
      <c r="H5" s="912"/>
      <c r="I5" s="912"/>
      <c r="J5" s="912"/>
    </row>
    <row r="6" spans="1:10" ht="13.5" customHeight="1" x14ac:dyDescent="0.2">
      <c r="A6" s="918" t="s">
        <v>22</v>
      </c>
      <c r="B6" s="920" t="s">
        <v>23</v>
      </c>
      <c r="C6" s="910"/>
      <c r="D6" s="911"/>
      <c r="E6" s="911"/>
      <c r="F6" s="917" t="s">
        <v>2</v>
      </c>
      <c r="G6" s="917" t="s">
        <v>24</v>
      </c>
      <c r="H6" s="855" t="s">
        <v>3</v>
      </c>
      <c r="I6" s="922" t="s">
        <v>8</v>
      </c>
      <c r="J6" s="923" t="s">
        <v>25</v>
      </c>
    </row>
    <row r="7" spans="1:10" ht="13.5" customHeight="1" x14ac:dyDescent="0.2">
      <c r="A7" s="919"/>
      <c r="B7" s="921"/>
      <c r="C7" s="910"/>
      <c r="D7" s="911"/>
      <c r="E7" s="911"/>
      <c r="F7" s="917"/>
      <c r="G7" s="917"/>
      <c r="H7" s="855" t="s">
        <v>26</v>
      </c>
      <c r="I7" s="922"/>
      <c r="J7" s="923"/>
    </row>
    <row r="8" spans="1:10" ht="18" x14ac:dyDescent="0.2">
      <c r="A8" s="62">
        <v>1</v>
      </c>
      <c r="B8" s="57" t="s">
        <v>352</v>
      </c>
      <c r="C8" s="257">
        <v>1990</v>
      </c>
      <c r="D8" s="48" t="s">
        <v>140</v>
      </c>
      <c r="E8" s="34" t="s">
        <v>15</v>
      </c>
      <c r="F8" s="693" t="s">
        <v>353</v>
      </c>
      <c r="G8" s="750">
        <v>49.5</v>
      </c>
      <c r="H8" s="695">
        <f>((G8+12)*1000)/62.5</f>
        <v>984</v>
      </c>
      <c r="I8" s="276">
        <v>1</v>
      </c>
      <c r="J8" s="696" t="s">
        <v>354</v>
      </c>
    </row>
    <row r="9" spans="1:10" ht="18" x14ac:dyDescent="0.2">
      <c r="A9" s="62">
        <v>2</v>
      </c>
      <c r="B9" s="57" t="s">
        <v>355</v>
      </c>
      <c r="C9" s="257">
        <v>1982</v>
      </c>
      <c r="D9" s="48" t="s">
        <v>222</v>
      </c>
      <c r="E9" s="34" t="s">
        <v>15</v>
      </c>
      <c r="F9" s="697" t="s">
        <v>356</v>
      </c>
      <c r="G9" s="750">
        <v>47</v>
      </c>
      <c r="H9" s="695">
        <f t="shared" ref="H9:H26" si="0">((G9+12)*1000)/62.5</f>
        <v>944</v>
      </c>
      <c r="I9" s="279">
        <v>2</v>
      </c>
      <c r="J9" s="696" t="s">
        <v>357</v>
      </c>
    </row>
    <row r="10" spans="1:10" ht="18" x14ac:dyDescent="0.2">
      <c r="A10" s="62">
        <v>3</v>
      </c>
      <c r="B10" s="57" t="s">
        <v>226</v>
      </c>
      <c r="C10" s="257">
        <v>1999</v>
      </c>
      <c r="D10" s="48" t="s">
        <v>140</v>
      </c>
      <c r="E10" s="34" t="s">
        <v>15</v>
      </c>
      <c r="F10" s="697" t="s">
        <v>356</v>
      </c>
      <c r="G10" s="750">
        <v>47</v>
      </c>
      <c r="H10" s="695">
        <f t="shared" si="0"/>
        <v>944</v>
      </c>
      <c r="I10" s="281">
        <v>3</v>
      </c>
      <c r="J10" s="696" t="s">
        <v>288</v>
      </c>
    </row>
    <row r="11" spans="1:10" ht="18" x14ac:dyDescent="0.2">
      <c r="A11" s="62">
        <v>4</v>
      </c>
      <c r="B11" s="57" t="s">
        <v>227</v>
      </c>
      <c r="C11" s="257">
        <v>2001</v>
      </c>
      <c r="D11" s="48" t="s">
        <v>140</v>
      </c>
      <c r="E11" s="34" t="s">
        <v>30</v>
      </c>
      <c r="F11" s="693" t="s">
        <v>356</v>
      </c>
      <c r="G11" s="750">
        <v>47</v>
      </c>
      <c r="H11" s="695">
        <f t="shared" si="0"/>
        <v>944</v>
      </c>
      <c r="I11" s="282">
        <v>4</v>
      </c>
      <c r="J11" s="696" t="s">
        <v>358</v>
      </c>
    </row>
    <row r="12" spans="1:10" ht="19.5" customHeight="1" x14ac:dyDescent="0.2">
      <c r="A12" s="62">
        <v>5</v>
      </c>
      <c r="B12" s="57" t="s">
        <v>359</v>
      </c>
      <c r="C12" s="257">
        <v>1981</v>
      </c>
      <c r="D12" s="48" t="s">
        <v>222</v>
      </c>
      <c r="E12" s="34" t="s">
        <v>28</v>
      </c>
      <c r="F12" s="697" t="s">
        <v>360</v>
      </c>
      <c r="G12" s="750">
        <v>46</v>
      </c>
      <c r="H12" s="695">
        <f t="shared" si="0"/>
        <v>928</v>
      </c>
      <c r="I12" s="698">
        <v>5</v>
      </c>
      <c r="J12" s="696"/>
    </row>
    <row r="13" spans="1:10" ht="19.5" customHeight="1" x14ac:dyDescent="0.2">
      <c r="A13" s="62">
        <v>6</v>
      </c>
      <c r="B13" s="57" t="s">
        <v>361</v>
      </c>
      <c r="C13" s="257">
        <v>1996</v>
      </c>
      <c r="D13" s="48" t="s">
        <v>140</v>
      </c>
      <c r="E13" s="34" t="s">
        <v>28</v>
      </c>
      <c r="F13" s="693" t="s">
        <v>360</v>
      </c>
      <c r="G13" s="750">
        <v>46</v>
      </c>
      <c r="H13" s="695">
        <f t="shared" si="0"/>
        <v>928</v>
      </c>
      <c r="I13" s="699">
        <v>6</v>
      </c>
      <c r="J13" s="696" t="s">
        <v>225</v>
      </c>
    </row>
    <row r="14" spans="1:10" ht="19.5" customHeight="1" x14ac:dyDescent="0.2">
      <c r="A14" s="62">
        <v>7</v>
      </c>
      <c r="B14" s="57" t="s">
        <v>362</v>
      </c>
      <c r="C14" s="257">
        <v>1999</v>
      </c>
      <c r="D14" s="48" t="s">
        <v>140</v>
      </c>
      <c r="E14" s="34" t="s">
        <v>15</v>
      </c>
      <c r="F14" s="697" t="s">
        <v>360</v>
      </c>
      <c r="G14" s="750">
        <v>46</v>
      </c>
      <c r="H14" s="695">
        <f t="shared" si="0"/>
        <v>928</v>
      </c>
      <c r="I14" s="699">
        <v>7</v>
      </c>
      <c r="J14" s="696" t="s">
        <v>357</v>
      </c>
    </row>
    <row r="15" spans="1:10" ht="25.5" customHeight="1" x14ac:dyDescent="0.2">
      <c r="A15" s="62">
        <v>8</v>
      </c>
      <c r="B15" s="57" t="s">
        <v>363</v>
      </c>
      <c r="C15" s="257">
        <v>1992</v>
      </c>
      <c r="D15" s="48" t="s">
        <v>140</v>
      </c>
      <c r="E15" s="34" t="s">
        <v>14</v>
      </c>
      <c r="F15" s="693" t="s">
        <v>360</v>
      </c>
      <c r="G15" s="750">
        <v>46</v>
      </c>
      <c r="H15" s="695">
        <f t="shared" si="0"/>
        <v>928</v>
      </c>
      <c r="I15" s="699">
        <v>8</v>
      </c>
      <c r="J15" s="696" t="s">
        <v>364</v>
      </c>
    </row>
    <row r="16" spans="1:10" ht="18" x14ac:dyDescent="0.2">
      <c r="A16" s="62">
        <v>9</v>
      </c>
      <c r="B16" s="57" t="s">
        <v>365</v>
      </c>
      <c r="C16" s="257">
        <v>1990</v>
      </c>
      <c r="D16" s="61" t="s">
        <v>140</v>
      </c>
      <c r="E16" s="34" t="s">
        <v>14</v>
      </c>
      <c r="F16" s="697" t="s">
        <v>360</v>
      </c>
      <c r="G16" s="750">
        <v>46</v>
      </c>
      <c r="H16" s="695">
        <f t="shared" si="0"/>
        <v>928</v>
      </c>
      <c r="I16" s="699">
        <v>9</v>
      </c>
      <c r="J16" s="696" t="s">
        <v>288</v>
      </c>
    </row>
    <row r="17" spans="1:10" ht="18" x14ac:dyDescent="0.2">
      <c r="A17" s="62">
        <v>10</v>
      </c>
      <c r="B17" s="57" t="s">
        <v>141</v>
      </c>
      <c r="C17" s="257">
        <v>1999</v>
      </c>
      <c r="D17" s="61" t="s">
        <v>140</v>
      </c>
      <c r="E17" s="34" t="s">
        <v>15</v>
      </c>
      <c r="F17" s="693" t="s">
        <v>360</v>
      </c>
      <c r="G17" s="750">
        <v>46</v>
      </c>
      <c r="H17" s="695">
        <f t="shared" si="0"/>
        <v>928</v>
      </c>
      <c r="I17" s="699">
        <v>10</v>
      </c>
      <c r="J17" s="696" t="s">
        <v>366</v>
      </c>
    </row>
    <row r="18" spans="1:10" ht="18" x14ac:dyDescent="0.2">
      <c r="A18" s="62">
        <v>11</v>
      </c>
      <c r="B18" s="57" t="s">
        <v>367</v>
      </c>
      <c r="C18" s="257">
        <v>1987</v>
      </c>
      <c r="D18" s="61" t="s">
        <v>222</v>
      </c>
      <c r="E18" s="34" t="s">
        <v>11</v>
      </c>
      <c r="F18" s="697" t="s">
        <v>281</v>
      </c>
      <c r="G18" s="750">
        <v>45</v>
      </c>
      <c r="H18" s="695">
        <f t="shared" si="0"/>
        <v>912</v>
      </c>
      <c r="I18" s="699">
        <v>11</v>
      </c>
      <c r="J18" s="696" t="s">
        <v>368</v>
      </c>
    </row>
    <row r="19" spans="1:10" ht="15" customHeight="1" x14ac:dyDescent="0.2">
      <c r="A19" s="62">
        <v>12</v>
      </c>
      <c r="B19" s="57" t="s">
        <v>369</v>
      </c>
      <c r="C19" s="257">
        <v>1988</v>
      </c>
      <c r="D19" s="61" t="s">
        <v>222</v>
      </c>
      <c r="E19" s="34" t="s">
        <v>28</v>
      </c>
      <c r="F19" s="693" t="s">
        <v>281</v>
      </c>
      <c r="G19" s="750">
        <v>45</v>
      </c>
      <c r="H19" s="695">
        <f t="shared" si="0"/>
        <v>912</v>
      </c>
      <c r="I19" s="699">
        <v>12</v>
      </c>
      <c r="J19" s="696" t="s">
        <v>357</v>
      </c>
    </row>
    <row r="20" spans="1:10" ht="18" x14ac:dyDescent="0.2">
      <c r="A20" s="859"/>
      <c r="B20" s="700" t="s">
        <v>370</v>
      </c>
      <c r="C20" s="701"/>
      <c r="D20" s="700"/>
      <c r="E20" s="702"/>
      <c r="F20" s="697" t="s">
        <v>280</v>
      </c>
      <c r="G20" s="750">
        <v>40</v>
      </c>
      <c r="H20" s="703">
        <f t="shared" si="0"/>
        <v>832</v>
      </c>
      <c r="I20" s="704" t="s">
        <v>370</v>
      </c>
      <c r="J20" s="705"/>
    </row>
    <row r="21" spans="1:10" ht="18.75" customHeight="1" x14ac:dyDescent="0.2">
      <c r="A21" s="62">
        <v>13</v>
      </c>
      <c r="B21" s="706" t="s">
        <v>371</v>
      </c>
      <c r="C21" s="153">
        <v>1996</v>
      </c>
      <c r="D21" s="153" t="s">
        <v>284</v>
      </c>
      <c r="E21" s="707" t="s">
        <v>9</v>
      </c>
      <c r="F21" s="697" t="s">
        <v>280</v>
      </c>
      <c r="G21" s="750">
        <v>40</v>
      </c>
      <c r="H21" s="695">
        <f t="shared" ref="H21" si="1">((G21+12)*1000)/62.5</f>
        <v>832</v>
      </c>
      <c r="I21" s="645" t="s">
        <v>457</v>
      </c>
      <c r="J21" s="860" t="s">
        <v>456</v>
      </c>
    </row>
    <row r="22" spans="1:10" ht="18" x14ac:dyDescent="0.2">
      <c r="A22" s="62">
        <v>14</v>
      </c>
      <c r="B22" s="57" t="s">
        <v>156</v>
      </c>
      <c r="C22" s="257" t="s">
        <v>36</v>
      </c>
      <c r="D22" s="61" t="s">
        <v>4</v>
      </c>
      <c r="E22" s="34" t="s">
        <v>12</v>
      </c>
      <c r="F22" s="697" t="s">
        <v>283</v>
      </c>
      <c r="G22" s="750">
        <v>39</v>
      </c>
      <c r="H22" s="695">
        <f>((G22+12)*1000)/62.5</f>
        <v>816</v>
      </c>
      <c r="I22" s="862">
        <v>38</v>
      </c>
      <c r="J22" s="696" t="s">
        <v>34</v>
      </c>
    </row>
    <row r="23" spans="1:10" ht="18" x14ac:dyDescent="0.2">
      <c r="A23" s="62">
        <v>16</v>
      </c>
      <c r="B23" s="57" t="s">
        <v>158</v>
      </c>
      <c r="C23" s="257" t="s">
        <v>104</v>
      </c>
      <c r="D23" s="61" t="s">
        <v>4</v>
      </c>
      <c r="E23" s="708" t="s">
        <v>13</v>
      </c>
      <c r="F23" s="697" t="s">
        <v>282</v>
      </c>
      <c r="G23" s="750">
        <v>38</v>
      </c>
      <c r="H23" s="695">
        <f t="shared" si="0"/>
        <v>800</v>
      </c>
      <c r="I23" s="709">
        <v>52</v>
      </c>
      <c r="J23" s="710" t="s">
        <v>236</v>
      </c>
    </row>
    <row r="24" spans="1:10" ht="18" x14ac:dyDescent="0.2">
      <c r="A24" s="62">
        <v>17</v>
      </c>
      <c r="B24" s="57" t="s">
        <v>169</v>
      </c>
      <c r="C24" s="257" t="s">
        <v>44</v>
      </c>
      <c r="D24" s="61" t="s">
        <v>5</v>
      </c>
      <c r="E24" s="708" t="s">
        <v>13</v>
      </c>
      <c r="F24" s="693" t="s">
        <v>282</v>
      </c>
      <c r="G24" s="750">
        <v>38</v>
      </c>
      <c r="H24" s="695">
        <f t="shared" si="0"/>
        <v>800</v>
      </c>
      <c r="I24" s="709">
        <v>53</v>
      </c>
      <c r="J24" s="710" t="s">
        <v>34</v>
      </c>
    </row>
    <row r="25" spans="1:10" ht="18" x14ac:dyDescent="0.2">
      <c r="A25" s="62">
        <v>18</v>
      </c>
      <c r="B25" s="57" t="s">
        <v>182</v>
      </c>
      <c r="C25" s="257" t="s">
        <v>45</v>
      </c>
      <c r="D25" s="61" t="s">
        <v>4</v>
      </c>
      <c r="E25" s="708" t="s">
        <v>118</v>
      </c>
      <c r="F25" s="697" t="s">
        <v>282</v>
      </c>
      <c r="G25" s="750">
        <v>38</v>
      </c>
      <c r="H25" s="695">
        <f t="shared" si="0"/>
        <v>800</v>
      </c>
      <c r="I25" s="709">
        <v>55</v>
      </c>
      <c r="J25" s="710" t="s">
        <v>372</v>
      </c>
    </row>
    <row r="26" spans="1:10" x14ac:dyDescent="0.2">
      <c r="A26" s="859"/>
      <c r="B26" s="704" t="s">
        <v>373</v>
      </c>
      <c r="C26" s="711"/>
      <c r="D26" s="712"/>
      <c r="E26" s="713"/>
      <c r="F26" s="714" t="s">
        <v>286</v>
      </c>
      <c r="G26" s="750">
        <v>34</v>
      </c>
      <c r="H26" s="703">
        <f t="shared" si="0"/>
        <v>736</v>
      </c>
      <c r="I26" s="715" t="s">
        <v>373</v>
      </c>
      <c r="J26" s="716" t="s">
        <v>37</v>
      </c>
    </row>
    <row r="27" spans="1:10" ht="18" x14ac:dyDescent="0.2">
      <c r="A27" s="62">
        <v>19</v>
      </c>
      <c r="B27" s="57" t="s">
        <v>154</v>
      </c>
      <c r="C27" s="422">
        <v>2004</v>
      </c>
      <c r="D27" s="287" t="s">
        <v>284</v>
      </c>
      <c r="E27" s="707" t="s">
        <v>9</v>
      </c>
      <c r="F27" s="34" t="s">
        <v>285</v>
      </c>
      <c r="G27" s="750">
        <v>34</v>
      </c>
      <c r="H27" s="695">
        <f>((G27+12)*1000)/62.5</f>
        <v>736</v>
      </c>
      <c r="I27" s="854"/>
      <c r="J27" s="861" t="s">
        <v>453</v>
      </c>
    </row>
    <row r="28" spans="1:10" ht="18" x14ac:dyDescent="0.2">
      <c r="A28" s="62">
        <v>20</v>
      </c>
      <c r="B28" s="57" t="s">
        <v>374</v>
      </c>
      <c r="C28" s="87">
        <v>1995</v>
      </c>
      <c r="D28" s="153" t="s">
        <v>284</v>
      </c>
      <c r="E28" s="707" t="s">
        <v>9</v>
      </c>
      <c r="F28" s="41" t="s">
        <v>375</v>
      </c>
      <c r="G28" s="34">
        <v>31.5</v>
      </c>
      <c r="H28" s="695">
        <f t="shared" ref="H28:H32" si="2">((G28+12)*1000)/62.5</f>
        <v>696</v>
      </c>
      <c r="I28" s="20"/>
      <c r="J28" s="718" t="s">
        <v>37</v>
      </c>
    </row>
    <row r="29" spans="1:10" ht="15.75" customHeight="1" x14ac:dyDescent="0.2">
      <c r="A29" s="62">
        <v>21</v>
      </c>
      <c r="B29" s="57" t="s">
        <v>160</v>
      </c>
      <c r="C29" s="87">
        <v>2001</v>
      </c>
      <c r="D29" s="153" t="s">
        <v>284</v>
      </c>
      <c r="E29" s="707" t="s">
        <v>9</v>
      </c>
      <c r="F29" s="750" t="s">
        <v>291</v>
      </c>
      <c r="G29" s="750">
        <v>28</v>
      </c>
      <c r="H29" s="695">
        <f t="shared" si="2"/>
        <v>640</v>
      </c>
      <c r="I29" s="20"/>
      <c r="J29" s="718" t="s">
        <v>39</v>
      </c>
    </row>
    <row r="30" spans="1:10" ht="15.75" customHeight="1" x14ac:dyDescent="0.2">
      <c r="A30" s="62">
        <v>22</v>
      </c>
      <c r="B30" s="57" t="s">
        <v>376</v>
      </c>
      <c r="C30" s="422">
        <v>2005</v>
      </c>
      <c r="D30" s="153" t="s">
        <v>4</v>
      </c>
      <c r="E30" s="707" t="s">
        <v>9</v>
      </c>
      <c r="F30" s="41" t="s">
        <v>290</v>
      </c>
      <c r="G30" s="750">
        <v>26</v>
      </c>
      <c r="H30" s="695">
        <f t="shared" si="2"/>
        <v>608</v>
      </c>
      <c r="I30" s="20"/>
      <c r="J30" s="718" t="s">
        <v>377</v>
      </c>
    </row>
    <row r="31" spans="1:10" ht="15.75" customHeight="1" x14ac:dyDescent="0.2">
      <c r="A31" s="62">
        <v>23</v>
      </c>
      <c r="B31" s="57" t="s">
        <v>162</v>
      </c>
      <c r="C31" s="87">
        <v>2011</v>
      </c>
      <c r="D31" s="719" t="s">
        <v>5</v>
      </c>
      <c r="E31" s="707" t="s">
        <v>9</v>
      </c>
      <c r="F31" s="41" t="s">
        <v>290</v>
      </c>
      <c r="G31" s="750">
        <v>26</v>
      </c>
      <c r="H31" s="695">
        <f t="shared" si="2"/>
        <v>608</v>
      </c>
      <c r="I31" s="20"/>
      <c r="J31" s="861" t="s">
        <v>453</v>
      </c>
    </row>
    <row r="32" spans="1:10" ht="18" x14ac:dyDescent="0.2">
      <c r="A32" s="62">
        <v>24</v>
      </c>
      <c r="B32" s="57" t="s">
        <v>163</v>
      </c>
      <c r="C32" s="422">
        <v>2007</v>
      </c>
      <c r="D32" s="153" t="s">
        <v>4</v>
      </c>
      <c r="E32" s="707" t="s">
        <v>9</v>
      </c>
      <c r="F32" s="41" t="s">
        <v>292</v>
      </c>
      <c r="G32" s="750">
        <v>25.5</v>
      </c>
      <c r="H32" s="695">
        <f t="shared" si="2"/>
        <v>600</v>
      </c>
      <c r="I32" s="20"/>
      <c r="J32" s="718" t="s">
        <v>39</v>
      </c>
    </row>
    <row r="33" spans="1:10" ht="20.25" customHeight="1" x14ac:dyDescent="0.2">
      <c r="A33" s="31" t="s">
        <v>454</v>
      </c>
      <c r="B33" s="10" t="s">
        <v>371</v>
      </c>
      <c r="C33" s="692"/>
      <c r="D33" s="11"/>
      <c r="E33" s="111"/>
      <c r="F33" s="118" t="s">
        <v>280</v>
      </c>
      <c r="G33" s="875" t="s">
        <v>456</v>
      </c>
      <c r="H33" s="876" t="s">
        <v>289</v>
      </c>
      <c r="I33" s="876"/>
      <c r="J33" s="12" t="s">
        <v>455</v>
      </c>
    </row>
    <row r="34" spans="1:10" x14ac:dyDescent="0.2">
      <c r="A34" s="31" t="s">
        <v>40</v>
      </c>
      <c r="B34" s="26" t="s">
        <v>41</v>
      </c>
      <c r="C34" s="103"/>
      <c r="D34" s="37"/>
      <c r="E34" s="744"/>
      <c r="F34" s="38"/>
      <c r="G34" s="38"/>
      <c r="H34" s="29"/>
      <c r="I34" s="39"/>
      <c r="J34" s="745"/>
    </row>
    <row r="35" spans="1:10" x14ac:dyDescent="0.2">
      <c r="A35" s="31" t="s">
        <v>40</v>
      </c>
      <c r="B35" s="906" t="s">
        <v>42</v>
      </c>
      <c r="C35" s="906"/>
      <c r="D35" s="906"/>
      <c r="E35" s="906"/>
      <c r="F35" s="906"/>
      <c r="G35" s="906"/>
      <c r="H35" s="906"/>
      <c r="I35" s="906"/>
      <c r="J35" s="906"/>
    </row>
    <row r="36" spans="1:10" x14ac:dyDescent="0.2">
      <c r="A36" s="26"/>
      <c r="B36" s="906"/>
      <c r="C36" s="906"/>
      <c r="D36" s="906"/>
      <c r="E36" s="906"/>
      <c r="F36" s="906"/>
      <c r="G36" s="906"/>
      <c r="H36" s="906"/>
      <c r="I36" s="906"/>
      <c r="J36" s="906"/>
    </row>
    <row r="37" spans="1:10" x14ac:dyDescent="0.2">
      <c r="A37" s="10"/>
      <c r="B37" s="10"/>
      <c r="C37" s="692"/>
      <c r="D37" s="11"/>
      <c r="E37" s="111"/>
      <c r="F37" s="10"/>
      <c r="G37" s="10"/>
      <c r="H37" s="10"/>
      <c r="I37" s="10"/>
      <c r="J37" s="12"/>
    </row>
    <row r="38" spans="1:10" x14ac:dyDescent="0.2">
      <c r="A38" s="10"/>
      <c r="B38" s="10"/>
      <c r="C38" s="692"/>
      <c r="D38" s="11"/>
      <c r="E38" s="111"/>
      <c r="F38" s="10"/>
      <c r="G38" s="10"/>
      <c r="H38" s="10"/>
      <c r="I38" s="10"/>
      <c r="J38" s="12"/>
    </row>
    <row r="39" spans="1:10" x14ac:dyDescent="0.2">
      <c r="A39" s="10"/>
      <c r="B39" s="10"/>
      <c r="C39" s="692"/>
      <c r="D39" s="11"/>
      <c r="E39" s="111"/>
      <c r="F39" s="10"/>
      <c r="G39" s="10"/>
      <c r="H39" s="10"/>
      <c r="I39" s="10"/>
      <c r="J39" s="12"/>
    </row>
    <row r="40" spans="1:10" x14ac:dyDescent="0.2">
      <c r="A40" s="10"/>
      <c r="B40" s="10"/>
      <c r="C40" s="692"/>
      <c r="D40" s="11"/>
      <c r="E40" s="111"/>
      <c r="F40" s="10"/>
      <c r="G40" s="10"/>
      <c r="H40" s="10"/>
      <c r="I40" s="10"/>
      <c r="J40" s="12"/>
    </row>
    <row r="41" spans="1:10" x14ac:dyDescent="0.2">
      <c r="A41" s="10"/>
      <c r="B41" s="10"/>
      <c r="C41" s="692"/>
      <c r="D41" s="11"/>
      <c r="E41" s="111"/>
      <c r="F41" s="10"/>
      <c r="G41" s="10"/>
      <c r="H41" s="10"/>
      <c r="I41" s="10"/>
      <c r="J41" s="12"/>
    </row>
    <row r="42" spans="1:10" x14ac:dyDescent="0.2">
      <c r="A42" s="10"/>
      <c r="B42" s="10"/>
      <c r="C42" s="692"/>
      <c r="D42" s="11"/>
      <c r="E42" s="111"/>
      <c r="F42" s="10"/>
      <c r="G42" s="10"/>
      <c r="H42" s="10"/>
      <c r="I42" s="10"/>
      <c r="J42" s="12"/>
    </row>
    <row r="43" spans="1:10" x14ac:dyDescent="0.2">
      <c r="A43" s="26"/>
      <c r="B43" s="102"/>
      <c r="C43" s="103"/>
      <c r="D43" s="27"/>
      <c r="E43" s="744"/>
      <c r="F43" s="357"/>
      <c r="G43" s="357"/>
      <c r="H43" s="29"/>
      <c r="I43" s="386"/>
      <c r="J43" s="745"/>
    </row>
    <row r="44" spans="1:10" x14ac:dyDescent="0.2">
      <c r="A44" s="26"/>
      <c r="B44" s="383"/>
      <c r="C44" s="103"/>
      <c r="D44" s="27"/>
      <c r="E44" s="744"/>
      <c r="F44" s="38"/>
      <c r="G44" s="38"/>
      <c r="H44" s="29"/>
      <c r="I44" s="386"/>
      <c r="J44" s="745"/>
    </row>
    <row r="45" spans="1:10" x14ac:dyDescent="0.2">
      <c r="A45" s="26"/>
      <c r="B45" s="383"/>
      <c r="C45" s="103"/>
      <c r="D45" s="27"/>
      <c r="E45" s="744"/>
      <c r="F45" s="38"/>
      <c r="G45" s="38"/>
      <c r="H45" s="385"/>
      <c r="I45" s="386"/>
      <c r="J45" s="745"/>
    </row>
    <row r="46" spans="1:10" x14ac:dyDescent="0.2">
      <c r="A46" s="26"/>
      <c r="B46" s="383"/>
      <c r="C46" s="103"/>
      <c r="D46" s="27"/>
      <c r="E46" s="744"/>
      <c r="F46" s="38"/>
      <c r="G46" s="38"/>
      <c r="H46" s="385"/>
      <c r="I46" s="386"/>
      <c r="J46" s="745"/>
    </row>
    <row r="47" spans="1:10" x14ac:dyDescent="0.2">
      <c r="A47" s="26"/>
      <c r="B47" s="383"/>
      <c r="C47" s="103"/>
      <c r="D47" s="27"/>
      <c r="E47" s="744"/>
      <c r="F47" s="38"/>
      <c r="G47" s="38"/>
      <c r="H47" s="385"/>
      <c r="I47" s="386"/>
      <c r="J47" s="745"/>
    </row>
    <row r="48" spans="1:10" x14ac:dyDescent="0.2">
      <c r="A48" s="26"/>
      <c r="B48" s="383"/>
      <c r="C48" s="103"/>
      <c r="D48" s="27"/>
      <c r="E48" s="744"/>
      <c r="F48" s="38"/>
      <c r="G48" s="38"/>
      <c r="H48" s="385"/>
      <c r="I48" s="386"/>
      <c r="J48" s="745"/>
    </row>
    <row r="49" spans="1:10" ht="21.75" customHeight="1" x14ac:dyDescent="0.2">
      <c r="A49" s="907" t="s">
        <v>19</v>
      </c>
      <c r="B49" s="907"/>
      <c r="C49" s="907"/>
      <c r="D49" s="907"/>
      <c r="E49" s="907"/>
      <c r="F49" s="907"/>
      <c r="G49" s="907"/>
      <c r="H49" s="907"/>
      <c r="I49" s="907"/>
      <c r="J49" s="907"/>
    </row>
    <row r="50" spans="1:10" ht="21.75" customHeight="1" x14ac:dyDescent="0.2">
      <c r="A50" s="907" t="s">
        <v>20</v>
      </c>
      <c r="B50" s="907"/>
      <c r="C50" s="907"/>
      <c r="D50" s="907"/>
      <c r="E50" s="907"/>
      <c r="F50" s="907"/>
      <c r="G50" s="907"/>
      <c r="H50" s="907"/>
      <c r="I50" s="907"/>
      <c r="J50" s="907"/>
    </row>
    <row r="51" spans="1:10" ht="21.75" customHeight="1" x14ac:dyDescent="0.2">
      <c r="A51" s="907" t="s">
        <v>21</v>
      </c>
      <c r="B51" s="907"/>
      <c r="C51" s="907"/>
      <c r="D51" s="907"/>
      <c r="E51" s="907"/>
      <c r="F51" s="907"/>
      <c r="G51" s="907"/>
      <c r="H51" s="907"/>
      <c r="I51" s="907"/>
      <c r="J51" s="907"/>
    </row>
    <row r="52" spans="1:10" ht="21.75" customHeight="1" x14ac:dyDescent="0.2">
      <c r="A52" s="722"/>
      <c r="B52" s="722"/>
      <c r="C52" s="723"/>
      <c r="D52" s="724"/>
      <c r="E52" s="725" t="s">
        <v>378</v>
      </c>
      <c r="F52" s="722"/>
      <c r="G52" s="722"/>
      <c r="H52" s="722"/>
      <c r="I52" s="722"/>
      <c r="J52" s="726"/>
    </row>
    <row r="53" spans="1:10" ht="21.75" customHeight="1" x14ac:dyDescent="0.2">
      <c r="A53" s="908" t="s">
        <v>378</v>
      </c>
      <c r="B53" s="909"/>
      <c r="C53" s="910" t="s">
        <v>0</v>
      </c>
      <c r="D53" s="911" t="s">
        <v>1</v>
      </c>
      <c r="E53" s="911" t="s">
        <v>17</v>
      </c>
      <c r="F53" s="912" t="s">
        <v>18</v>
      </c>
      <c r="G53" s="912"/>
      <c r="H53" s="912"/>
      <c r="I53" s="912"/>
      <c r="J53" s="912"/>
    </row>
    <row r="54" spans="1:10" ht="21.75" customHeight="1" x14ac:dyDescent="0.2">
      <c r="A54" s="913" t="s">
        <v>22</v>
      </c>
      <c r="B54" s="915" t="s">
        <v>23</v>
      </c>
      <c r="C54" s="910"/>
      <c r="D54" s="911"/>
      <c r="E54" s="911"/>
      <c r="F54" s="917" t="s">
        <v>2</v>
      </c>
      <c r="G54" s="917" t="s">
        <v>24</v>
      </c>
      <c r="H54" s="667" t="s">
        <v>3</v>
      </c>
      <c r="I54" s="922" t="s">
        <v>8</v>
      </c>
      <c r="J54" s="923" t="s">
        <v>25</v>
      </c>
    </row>
    <row r="55" spans="1:10" ht="21.75" customHeight="1" x14ac:dyDescent="0.2">
      <c r="A55" s="914"/>
      <c r="B55" s="916"/>
      <c r="C55" s="910"/>
      <c r="D55" s="911"/>
      <c r="E55" s="911"/>
      <c r="F55" s="917"/>
      <c r="G55" s="917"/>
      <c r="H55" s="667" t="s">
        <v>26</v>
      </c>
      <c r="I55" s="922"/>
      <c r="J55" s="923"/>
    </row>
    <row r="56" spans="1:10" ht="18" x14ac:dyDescent="0.2">
      <c r="A56" s="480">
        <v>1</v>
      </c>
      <c r="B56" s="57" t="s">
        <v>379</v>
      </c>
      <c r="C56" s="257" t="s">
        <v>104</v>
      </c>
      <c r="D56" s="153" t="s">
        <v>4</v>
      </c>
      <c r="E56" s="727" t="s">
        <v>14</v>
      </c>
      <c r="F56" s="728" t="s">
        <v>276</v>
      </c>
      <c r="G56" s="729">
        <v>43.5</v>
      </c>
      <c r="H56" s="730">
        <f>((G56+12)*1000)/62.5</f>
        <v>888</v>
      </c>
      <c r="I56" s="276">
        <v>1</v>
      </c>
      <c r="J56" s="752" t="s">
        <v>380</v>
      </c>
    </row>
    <row r="57" spans="1:10" ht="18" x14ac:dyDescent="0.2">
      <c r="A57" s="731">
        <v>2</v>
      </c>
      <c r="B57" s="57" t="s">
        <v>171</v>
      </c>
      <c r="C57" s="257" t="s">
        <v>104</v>
      </c>
      <c r="D57" s="153" t="s">
        <v>4</v>
      </c>
      <c r="E57" s="727" t="s">
        <v>28</v>
      </c>
      <c r="F57" s="728" t="s">
        <v>278</v>
      </c>
      <c r="G57" s="851">
        <v>43</v>
      </c>
      <c r="H57" s="730">
        <f>((G57+12)*1000)/62.5</f>
        <v>880</v>
      </c>
      <c r="I57" s="279">
        <v>2</v>
      </c>
      <c r="J57" s="752" t="s">
        <v>357</v>
      </c>
    </row>
    <row r="58" spans="1:10" ht="18" x14ac:dyDescent="0.2">
      <c r="A58" s="480">
        <v>3</v>
      </c>
      <c r="B58" s="57" t="s">
        <v>157</v>
      </c>
      <c r="C58" s="257" t="s">
        <v>46</v>
      </c>
      <c r="D58" s="153" t="s">
        <v>4</v>
      </c>
      <c r="E58" s="727" t="s">
        <v>10</v>
      </c>
      <c r="F58" s="732" t="s">
        <v>280</v>
      </c>
      <c r="G58" s="851">
        <v>40</v>
      </c>
      <c r="H58" s="730">
        <f>((G58+12)*1000)/62.5</f>
        <v>832</v>
      </c>
      <c r="I58" s="281">
        <v>3</v>
      </c>
      <c r="J58" s="17" t="s">
        <v>34</v>
      </c>
    </row>
    <row r="59" spans="1:10" ht="18" x14ac:dyDescent="0.2">
      <c r="A59" s="731">
        <v>4</v>
      </c>
      <c r="B59" s="57" t="s">
        <v>381</v>
      </c>
      <c r="C59" s="257" t="s">
        <v>104</v>
      </c>
      <c r="D59" s="153" t="s">
        <v>4</v>
      </c>
      <c r="E59" s="727" t="s">
        <v>16</v>
      </c>
      <c r="F59" s="732" t="s">
        <v>283</v>
      </c>
      <c r="G59" s="851">
        <v>39</v>
      </c>
      <c r="H59" s="730">
        <f>((G59+12)*1000)/62.5</f>
        <v>816</v>
      </c>
      <c r="I59" s="282">
        <v>4</v>
      </c>
      <c r="J59" s="17" t="s">
        <v>382</v>
      </c>
    </row>
    <row r="60" spans="1:10" ht="18" x14ac:dyDescent="0.2">
      <c r="A60" s="480">
        <v>5</v>
      </c>
      <c r="B60" s="57" t="s">
        <v>383</v>
      </c>
      <c r="C60" s="257" t="s">
        <v>46</v>
      </c>
      <c r="D60" s="153" t="s">
        <v>4</v>
      </c>
      <c r="E60" s="727" t="s">
        <v>14</v>
      </c>
      <c r="F60" s="728" t="s">
        <v>283</v>
      </c>
      <c r="G60" s="851">
        <v>39</v>
      </c>
      <c r="H60" s="730">
        <f t="shared" ref="H60:H67" si="3">((G60+12)*1000)/62.5</f>
        <v>816</v>
      </c>
      <c r="I60" s="698">
        <v>5</v>
      </c>
      <c r="J60" s="752" t="s">
        <v>384</v>
      </c>
    </row>
    <row r="61" spans="1:10" ht="18" x14ac:dyDescent="0.2">
      <c r="A61" s="731">
        <v>6</v>
      </c>
      <c r="B61" s="57" t="s">
        <v>385</v>
      </c>
      <c r="C61" s="257" t="s">
        <v>43</v>
      </c>
      <c r="D61" s="153" t="s">
        <v>4</v>
      </c>
      <c r="E61" s="727" t="s">
        <v>14</v>
      </c>
      <c r="F61" s="728" t="s">
        <v>283</v>
      </c>
      <c r="G61" s="851">
        <v>39</v>
      </c>
      <c r="H61" s="730">
        <f t="shared" si="3"/>
        <v>816</v>
      </c>
      <c r="I61" s="699">
        <v>6</v>
      </c>
      <c r="J61" s="752" t="s">
        <v>386</v>
      </c>
    </row>
    <row r="62" spans="1:10" ht="18" x14ac:dyDescent="0.2">
      <c r="A62" s="480">
        <v>7</v>
      </c>
      <c r="B62" s="57" t="s">
        <v>387</v>
      </c>
      <c r="C62" s="257" t="s">
        <v>104</v>
      </c>
      <c r="D62" s="153" t="s">
        <v>4</v>
      </c>
      <c r="E62" s="727" t="s">
        <v>30</v>
      </c>
      <c r="F62" s="732" t="s">
        <v>283</v>
      </c>
      <c r="G62" s="851">
        <v>39</v>
      </c>
      <c r="H62" s="730">
        <f t="shared" si="3"/>
        <v>816</v>
      </c>
      <c r="I62" s="699">
        <v>7</v>
      </c>
      <c r="J62" s="17" t="s">
        <v>382</v>
      </c>
    </row>
    <row r="63" spans="1:10" ht="18" x14ac:dyDescent="0.2">
      <c r="A63" s="731">
        <v>8</v>
      </c>
      <c r="B63" s="57" t="s">
        <v>188</v>
      </c>
      <c r="C63" s="257" t="s">
        <v>44</v>
      </c>
      <c r="D63" s="153" t="s">
        <v>4</v>
      </c>
      <c r="E63" s="727" t="s">
        <v>15</v>
      </c>
      <c r="F63" s="728" t="s">
        <v>282</v>
      </c>
      <c r="G63" s="851">
        <v>38</v>
      </c>
      <c r="H63" s="730">
        <f t="shared" si="3"/>
        <v>800</v>
      </c>
      <c r="I63" s="699">
        <v>8</v>
      </c>
      <c r="J63" s="752" t="s">
        <v>388</v>
      </c>
    </row>
    <row r="64" spans="1:10" ht="18" x14ac:dyDescent="0.2">
      <c r="A64" s="480">
        <v>9</v>
      </c>
      <c r="B64" s="57" t="s">
        <v>389</v>
      </c>
      <c r="C64" s="257" t="s">
        <v>104</v>
      </c>
      <c r="D64" s="153" t="s">
        <v>4</v>
      </c>
      <c r="E64" s="727" t="s">
        <v>15</v>
      </c>
      <c r="F64" s="732" t="s">
        <v>282</v>
      </c>
      <c r="G64" s="851">
        <v>38</v>
      </c>
      <c r="H64" s="730">
        <f t="shared" si="3"/>
        <v>800</v>
      </c>
      <c r="I64" s="699">
        <v>9</v>
      </c>
      <c r="J64" s="17" t="s">
        <v>390</v>
      </c>
    </row>
    <row r="65" spans="1:10" ht="18" x14ac:dyDescent="0.2">
      <c r="A65" s="731">
        <v>10</v>
      </c>
      <c r="B65" s="57" t="s">
        <v>391</v>
      </c>
      <c r="C65" s="257" t="s">
        <v>43</v>
      </c>
      <c r="D65" s="719" t="s">
        <v>4</v>
      </c>
      <c r="E65" s="727" t="s">
        <v>47</v>
      </c>
      <c r="F65" s="728" t="s">
        <v>282</v>
      </c>
      <c r="G65" s="851">
        <v>38</v>
      </c>
      <c r="H65" s="730">
        <f t="shared" si="3"/>
        <v>800</v>
      </c>
      <c r="I65" s="699">
        <v>10</v>
      </c>
      <c r="J65" s="752" t="s">
        <v>392</v>
      </c>
    </row>
    <row r="66" spans="1:10" ht="18" x14ac:dyDescent="0.2">
      <c r="A66" s="480">
        <v>11</v>
      </c>
      <c r="B66" s="57" t="s">
        <v>158</v>
      </c>
      <c r="C66" s="257" t="s">
        <v>104</v>
      </c>
      <c r="D66" s="153" t="s">
        <v>4</v>
      </c>
      <c r="E66" s="727" t="s">
        <v>13</v>
      </c>
      <c r="F66" s="732" t="s">
        <v>282</v>
      </c>
      <c r="G66" s="851">
        <v>38</v>
      </c>
      <c r="H66" s="730">
        <f t="shared" si="3"/>
        <v>800</v>
      </c>
      <c r="I66" s="699">
        <v>11</v>
      </c>
      <c r="J66" s="17" t="s">
        <v>236</v>
      </c>
    </row>
    <row r="67" spans="1:10" ht="18" x14ac:dyDescent="0.2">
      <c r="A67" s="731">
        <v>12</v>
      </c>
      <c r="B67" s="57" t="s">
        <v>169</v>
      </c>
      <c r="C67" s="257" t="s">
        <v>44</v>
      </c>
      <c r="D67" s="153" t="s">
        <v>4</v>
      </c>
      <c r="E67" s="727" t="s">
        <v>13</v>
      </c>
      <c r="F67" s="728" t="s">
        <v>282</v>
      </c>
      <c r="G67" s="851">
        <v>38</v>
      </c>
      <c r="H67" s="730">
        <f t="shared" si="3"/>
        <v>800</v>
      </c>
      <c r="I67" s="699">
        <v>12</v>
      </c>
      <c r="J67" s="752" t="s">
        <v>34</v>
      </c>
    </row>
    <row r="68" spans="1:10" ht="18" x14ac:dyDescent="0.2">
      <c r="A68" s="865">
        <v>13</v>
      </c>
      <c r="B68" s="365" t="s">
        <v>178</v>
      </c>
      <c r="C68" s="866" t="s">
        <v>54</v>
      </c>
      <c r="D68" s="867" t="s">
        <v>4</v>
      </c>
      <c r="E68" s="868" t="s">
        <v>47</v>
      </c>
      <c r="F68" s="869" t="s">
        <v>282</v>
      </c>
      <c r="G68" s="852">
        <v>38</v>
      </c>
      <c r="H68" s="870">
        <f>((G68+12)*1000)/62.5</f>
        <v>800</v>
      </c>
      <c r="I68" s="871">
        <v>13</v>
      </c>
      <c r="J68" s="17" t="s">
        <v>133</v>
      </c>
    </row>
    <row r="69" spans="1:10" ht="18.75" thickBot="1" x14ac:dyDescent="0.25">
      <c r="A69" s="872">
        <v>14</v>
      </c>
      <c r="B69" s="77" t="s">
        <v>182</v>
      </c>
      <c r="C69" s="733" t="s">
        <v>45</v>
      </c>
      <c r="D69" s="156" t="s">
        <v>4</v>
      </c>
      <c r="E69" s="734" t="s">
        <v>118</v>
      </c>
      <c r="F69" s="735" t="s">
        <v>282</v>
      </c>
      <c r="G69" s="864">
        <v>38</v>
      </c>
      <c r="H69" s="736">
        <f>((G69+12)*1000)/62.5</f>
        <v>800</v>
      </c>
      <c r="I69" s="757">
        <v>14</v>
      </c>
      <c r="J69" s="873" t="s">
        <v>372</v>
      </c>
    </row>
    <row r="70" spans="1:10" ht="18.75" thickTop="1" x14ac:dyDescent="0.2">
      <c r="A70" s="296">
        <v>15</v>
      </c>
      <c r="B70" s="72" t="s">
        <v>162</v>
      </c>
      <c r="C70" s="737">
        <v>2011</v>
      </c>
      <c r="D70" s="738" t="s">
        <v>5</v>
      </c>
      <c r="E70" s="707" t="s">
        <v>9</v>
      </c>
      <c r="F70" s="739" t="s">
        <v>290</v>
      </c>
      <c r="G70" s="863">
        <v>26</v>
      </c>
      <c r="H70" s="740">
        <f t="shared" ref="H70:H74" si="4">((G70+12)*1000)/62.5</f>
        <v>608</v>
      </c>
      <c r="I70" s="741"/>
      <c r="J70" s="861" t="s">
        <v>453</v>
      </c>
    </row>
    <row r="71" spans="1:10" ht="18" x14ac:dyDescent="0.2">
      <c r="A71" s="32">
        <v>16</v>
      </c>
      <c r="B71" s="694" t="s">
        <v>163</v>
      </c>
      <c r="C71" s="422">
        <v>2007</v>
      </c>
      <c r="D71" s="669" t="s">
        <v>4</v>
      </c>
      <c r="E71" s="707" t="s">
        <v>9</v>
      </c>
      <c r="F71" s="34" t="s">
        <v>292</v>
      </c>
      <c r="G71" s="853">
        <v>25.5</v>
      </c>
      <c r="H71" s="742">
        <f t="shared" si="4"/>
        <v>600</v>
      </c>
      <c r="I71" s="666"/>
      <c r="J71" s="743" t="s">
        <v>39</v>
      </c>
    </row>
    <row r="72" spans="1:10" ht="17.25" customHeight="1" x14ac:dyDescent="0.2">
      <c r="A72" s="32">
        <v>17</v>
      </c>
      <c r="B72" s="57" t="s">
        <v>314</v>
      </c>
      <c r="C72" s="422">
        <v>2009</v>
      </c>
      <c r="D72" s="287" t="s">
        <v>5</v>
      </c>
      <c r="E72" s="707" t="s">
        <v>9</v>
      </c>
      <c r="F72" s="47" t="s">
        <v>312</v>
      </c>
      <c r="G72" s="853">
        <v>20</v>
      </c>
      <c r="H72" s="695">
        <f t="shared" si="4"/>
        <v>512</v>
      </c>
      <c r="I72" s="666"/>
      <c r="J72" s="717" t="s">
        <v>393</v>
      </c>
    </row>
    <row r="73" spans="1:10" ht="15" customHeight="1" x14ac:dyDescent="0.2">
      <c r="A73" s="32">
        <v>18</v>
      </c>
      <c r="B73" s="57" t="s">
        <v>204</v>
      </c>
      <c r="C73" s="87">
        <v>2011</v>
      </c>
      <c r="D73" s="153" t="s">
        <v>5</v>
      </c>
      <c r="E73" s="707" t="s">
        <v>9</v>
      </c>
      <c r="F73" s="134" t="s">
        <v>303</v>
      </c>
      <c r="G73" s="853">
        <v>16.5</v>
      </c>
      <c r="H73" s="695">
        <f t="shared" si="4"/>
        <v>456</v>
      </c>
      <c r="I73" s="20"/>
      <c r="J73" s="718" t="s">
        <v>37</v>
      </c>
    </row>
    <row r="74" spans="1:10" ht="15" customHeight="1" x14ac:dyDescent="0.2">
      <c r="A74" s="32">
        <v>20</v>
      </c>
      <c r="B74" s="57" t="s">
        <v>394</v>
      </c>
      <c r="C74" s="422">
        <v>2005</v>
      </c>
      <c r="D74" s="287" t="s">
        <v>4</v>
      </c>
      <c r="E74" s="707" t="s">
        <v>9</v>
      </c>
      <c r="F74" s="47" t="s">
        <v>395</v>
      </c>
      <c r="G74" s="853">
        <v>14</v>
      </c>
      <c r="H74" s="695">
        <f t="shared" si="4"/>
        <v>416</v>
      </c>
      <c r="I74" s="666"/>
      <c r="J74" s="717" t="s">
        <v>396</v>
      </c>
    </row>
    <row r="75" spans="1:10" x14ac:dyDescent="0.2">
      <c r="A75" s="10"/>
      <c r="B75" s="10"/>
      <c r="C75" s="692"/>
      <c r="D75" s="11"/>
      <c r="E75" s="111"/>
      <c r="F75" s="10"/>
      <c r="G75" s="10"/>
      <c r="H75" s="10"/>
      <c r="I75" s="10"/>
      <c r="J75" s="12"/>
    </row>
    <row r="76" spans="1:10" x14ac:dyDescent="0.2">
      <c r="A76" s="31" t="s">
        <v>40</v>
      </c>
      <c r="B76" s="26" t="s">
        <v>41</v>
      </c>
      <c r="C76" s="103"/>
      <c r="D76" s="37"/>
      <c r="E76" s="744"/>
      <c r="F76" s="38"/>
      <c r="G76" s="38"/>
      <c r="H76" s="29"/>
      <c r="I76" s="39"/>
      <c r="J76" s="745"/>
    </row>
    <row r="77" spans="1:10" x14ac:dyDescent="0.2">
      <c r="A77" s="31" t="s">
        <v>40</v>
      </c>
      <c r="B77" s="906" t="s">
        <v>42</v>
      </c>
      <c r="C77" s="906"/>
      <c r="D77" s="906"/>
      <c r="E77" s="906"/>
      <c r="F77" s="906"/>
      <c r="G77" s="906"/>
      <c r="H77" s="906"/>
      <c r="I77" s="906"/>
      <c r="J77" s="906"/>
    </row>
    <row r="78" spans="1:10" x14ac:dyDescent="0.2">
      <c r="A78" s="26"/>
      <c r="B78" s="906"/>
      <c r="C78" s="906"/>
      <c r="D78" s="906"/>
      <c r="E78" s="906"/>
      <c r="F78" s="906"/>
      <c r="G78" s="906"/>
      <c r="H78" s="906"/>
      <c r="I78" s="906"/>
      <c r="J78" s="906"/>
    </row>
    <row r="79" spans="1:10" x14ac:dyDescent="0.2">
      <c r="A79" s="26"/>
      <c r="B79" s="26"/>
      <c r="C79" s="857"/>
      <c r="D79" s="174"/>
      <c r="E79" s="747"/>
      <c r="F79" s="26"/>
      <c r="G79" s="26"/>
      <c r="H79" s="26"/>
      <c r="I79" s="26"/>
      <c r="J79" s="746"/>
    </row>
    <row r="80" spans="1:10" x14ac:dyDescent="0.2">
      <c r="A80" s="26"/>
      <c r="B80" s="26"/>
      <c r="C80" s="857"/>
      <c r="D80" s="174"/>
      <c r="E80" s="747"/>
      <c r="F80" s="26"/>
      <c r="G80" s="26"/>
      <c r="H80" s="26"/>
      <c r="I80" s="26"/>
      <c r="J80" s="746"/>
    </row>
    <row r="81" spans="1:10" x14ac:dyDescent="0.2">
      <c r="A81" s="10"/>
      <c r="B81" s="10"/>
      <c r="C81" s="692"/>
      <c r="D81" s="11"/>
      <c r="E81" s="111"/>
      <c r="F81" s="10"/>
      <c r="G81" s="10"/>
      <c r="H81" s="10"/>
      <c r="I81" s="26"/>
      <c r="J81" s="746"/>
    </row>
    <row r="82" spans="1:10" x14ac:dyDescent="0.2">
      <c r="A82" s="10"/>
      <c r="B82" s="10"/>
      <c r="C82" s="692"/>
      <c r="D82" s="11"/>
      <c r="E82" s="111"/>
      <c r="F82" s="10"/>
      <c r="G82" s="10"/>
      <c r="H82" s="10"/>
      <c r="I82" s="26"/>
      <c r="J82" s="746"/>
    </row>
    <row r="83" spans="1:10" x14ac:dyDescent="0.2">
      <c r="A83" s="10"/>
      <c r="B83" s="10"/>
      <c r="C83" s="692"/>
      <c r="D83" s="11"/>
      <c r="E83" s="111"/>
      <c r="F83" s="10"/>
      <c r="G83" s="10"/>
      <c r="H83" s="10"/>
      <c r="I83" s="26"/>
      <c r="J83" s="746"/>
    </row>
    <row r="84" spans="1:10" x14ac:dyDescent="0.2">
      <c r="A84" s="10"/>
      <c r="B84" s="10"/>
      <c r="C84" s="692"/>
      <c r="D84" s="11"/>
      <c r="E84" s="111"/>
      <c r="F84" s="10"/>
      <c r="G84" s="10"/>
      <c r="H84" s="10"/>
      <c r="I84" s="26"/>
      <c r="J84" s="746"/>
    </row>
    <row r="85" spans="1:10" x14ac:dyDescent="0.2">
      <c r="A85" s="10"/>
      <c r="B85" s="10"/>
      <c r="C85" s="692"/>
      <c r="D85" s="11"/>
      <c r="E85" s="111"/>
      <c r="F85" s="10"/>
      <c r="G85" s="10"/>
      <c r="H85" s="10"/>
      <c r="I85" s="26"/>
      <c r="J85" s="746"/>
    </row>
    <row r="86" spans="1:10" x14ac:dyDescent="0.2">
      <c r="A86" s="10"/>
      <c r="B86" s="10"/>
      <c r="C86" s="692"/>
      <c r="D86" s="11"/>
      <c r="E86" s="111"/>
      <c r="F86" s="10"/>
      <c r="G86" s="10"/>
      <c r="H86" s="10"/>
      <c r="I86" s="26"/>
      <c r="J86" s="746"/>
    </row>
    <row r="87" spans="1:10" x14ac:dyDescent="0.2">
      <c r="A87" s="10"/>
      <c r="B87" s="10"/>
      <c r="C87" s="692"/>
      <c r="D87" s="11"/>
      <c r="E87" s="111"/>
      <c r="F87" s="10"/>
      <c r="G87" s="10"/>
      <c r="H87" s="10"/>
      <c r="I87" s="26"/>
      <c r="J87" s="746"/>
    </row>
    <row r="88" spans="1:10" x14ac:dyDescent="0.2">
      <c r="A88" s="10"/>
      <c r="B88" s="10"/>
      <c r="C88" s="692"/>
      <c r="D88" s="11"/>
      <c r="E88" s="111"/>
      <c r="F88" s="10"/>
      <c r="G88" s="10"/>
      <c r="H88" s="10"/>
      <c r="I88" s="26"/>
      <c r="J88" s="746"/>
    </row>
    <row r="89" spans="1:10" x14ac:dyDescent="0.2">
      <c r="A89" s="10"/>
      <c r="B89" s="10"/>
      <c r="C89" s="692"/>
      <c r="D89" s="11"/>
      <c r="E89" s="111"/>
      <c r="F89" s="10"/>
      <c r="G89" s="10"/>
      <c r="H89" s="10"/>
      <c r="I89" s="26"/>
      <c r="J89" s="746"/>
    </row>
    <row r="90" spans="1:10" x14ac:dyDescent="0.2">
      <c r="A90" s="10"/>
      <c r="B90" s="10"/>
      <c r="C90" s="692"/>
      <c r="D90" s="11"/>
      <c r="E90" s="111"/>
      <c r="F90" s="10"/>
      <c r="G90" s="10"/>
      <c r="H90" s="10"/>
      <c r="I90" s="26"/>
      <c r="J90" s="746"/>
    </row>
    <row r="91" spans="1:10" x14ac:dyDescent="0.2">
      <c r="A91" s="10"/>
      <c r="B91" s="10"/>
      <c r="C91" s="692"/>
      <c r="D91" s="11"/>
      <c r="E91" s="111"/>
      <c r="F91" s="10"/>
      <c r="G91" s="10"/>
      <c r="H91" s="10"/>
      <c r="I91" s="26"/>
      <c r="J91" s="746"/>
    </row>
    <row r="92" spans="1:10" x14ac:dyDescent="0.2">
      <c r="A92" s="10"/>
      <c r="B92" s="10"/>
      <c r="C92" s="692"/>
      <c r="D92" s="11"/>
      <c r="E92" s="111"/>
      <c r="F92" s="10"/>
      <c r="G92" s="10"/>
      <c r="H92" s="10"/>
      <c r="I92" s="26"/>
      <c r="J92" s="746"/>
    </row>
    <row r="93" spans="1:10" x14ac:dyDescent="0.2">
      <c r="A93" s="10"/>
      <c r="B93" s="10"/>
      <c r="C93" s="692"/>
      <c r="D93" s="11"/>
      <c r="E93" s="111"/>
      <c r="F93" s="10"/>
      <c r="G93" s="10"/>
      <c r="H93" s="10"/>
      <c r="I93" s="26"/>
      <c r="J93" s="746"/>
    </row>
    <row r="94" spans="1:10" x14ac:dyDescent="0.2">
      <c r="A94" s="10"/>
      <c r="B94" s="10"/>
      <c r="C94" s="692"/>
      <c r="D94" s="11"/>
      <c r="E94" s="111"/>
      <c r="F94" s="10"/>
      <c r="G94" s="10"/>
      <c r="H94" s="10"/>
      <c r="I94" s="26"/>
      <c r="J94" s="746"/>
    </row>
    <row r="95" spans="1:10" x14ac:dyDescent="0.2">
      <c r="A95" s="10"/>
      <c r="B95" s="10"/>
      <c r="C95" s="692"/>
      <c r="D95" s="11"/>
      <c r="E95" s="111"/>
      <c r="F95" s="10"/>
      <c r="G95" s="10"/>
      <c r="H95" s="10"/>
      <c r="I95" s="26"/>
      <c r="J95" s="746"/>
    </row>
    <row r="96" spans="1:10" x14ac:dyDescent="0.2">
      <c r="A96" s="905" t="s">
        <v>19</v>
      </c>
      <c r="B96" s="905"/>
      <c r="C96" s="905"/>
      <c r="D96" s="905"/>
      <c r="E96" s="905"/>
      <c r="F96" s="905"/>
      <c r="G96" s="905"/>
      <c r="H96" s="905"/>
      <c r="I96" s="905"/>
      <c r="J96" s="905"/>
    </row>
    <row r="97" spans="1:10" x14ac:dyDescent="0.2">
      <c r="A97" s="905" t="s">
        <v>20</v>
      </c>
      <c r="B97" s="905"/>
      <c r="C97" s="905"/>
      <c r="D97" s="905"/>
      <c r="E97" s="905"/>
      <c r="F97" s="905"/>
      <c r="G97" s="905"/>
      <c r="H97" s="905"/>
      <c r="I97" s="905"/>
      <c r="J97" s="905"/>
    </row>
    <row r="98" spans="1:10" x14ac:dyDescent="0.2">
      <c r="A98" s="905" t="s">
        <v>21</v>
      </c>
      <c r="B98" s="905"/>
      <c r="C98" s="905"/>
      <c r="D98" s="905"/>
      <c r="E98" s="905"/>
      <c r="F98" s="905"/>
      <c r="G98" s="905"/>
      <c r="H98" s="905"/>
      <c r="I98" s="905"/>
      <c r="J98" s="905"/>
    </row>
    <row r="99" spans="1:10" x14ac:dyDescent="0.2">
      <c r="A99" s="26"/>
      <c r="B99" s="26"/>
      <c r="C99" s="668"/>
      <c r="D99" s="925" t="s">
        <v>184</v>
      </c>
      <c r="E99" s="925"/>
      <c r="F99" s="925"/>
      <c r="G99" s="26"/>
      <c r="H99" s="26"/>
      <c r="I99" s="26"/>
      <c r="J99" s="746"/>
    </row>
    <row r="100" spans="1:10" x14ac:dyDescent="0.2">
      <c r="A100" s="910" t="s">
        <v>184</v>
      </c>
      <c r="B100" s="910"/>
      <c r="C100" s="910" t="s">
        <v>0</v>
      </c>
      <c r="D100" s="911" t="s">
        <v>1</v>
      </c>
      <c r="E100" s="911" t="s">
        <v>17</v>
      </c>
      <c r="F100" s="912" t="s">
        <v>18</v>
      </c>
      <c r="G100" s="912"/>
      <c r="H100" s="912"/>
      <c r="I100" s="912"/>
      <c r="J100" s="912"/>
    </row>
    <row r="101" spans="1:10" x14ac:dyDescent="0.2">
      <c r="A101" s="926" t="s">
        <v>22</v>
      </c>
      <c r="B101" s="927" t="s">
        <v>23</v>
      </c>
      <c r="C101" s="910"/>
      <c r="D101" s="911"/>
      <c r="E101" s="911"/>
      <c r="F101" s="917" t="s">
        <v>2</v>
      </c>
      <c r="G101" s="917" t="s">
        <v>24</v>
      </c>
      <c r="H101" s="667" t="s">
        <v>3</v>
      </c>
      <c r="I101" s="922" t="s">
        <v>8</v>
      </c>
      <c r="J101" s="923" t="s">
        <v>25</v>
      </c>
    </row>
    <row r="102" spans="1:10" x14ac:dyDescent="0.2">
      <c r="A102" s="926"/>
      <c r="B102" s="927"/>
      <c r="C102" s="910"/>
      <c r="D102" s="911"/>
      <c r="E102" s="911"/>
      <c r="F102" s="917"/>
      <c r="G102" s="917"/>
      <c r="H102" s="667" t="s">
        <v>26</v>
      </c>
      <c r="I102" s="922"/>
      <c r="J102" s="923"/>
    </row>
    <row r="103" spans="1:10" ht="18" x14ac:dyDescent="0.2">
      <c r="A103" s="35">
        <v>1</v>
      </c>
      <c r="B103" s="57" t="s">
        <v>188</v>
      </c>
      <c r="C103" s="257" t="s">
        <v>44</v>
      </c>
      <c r="D103" s="48" t="s">
        <v>5</v>
      </c>
      <c r="E103" s="748" t="s">
        <v>15</v>
      </c>
      <c r="F103" s="33" t="s">
        <v>282</v>
      </c>
      <c r="G103" s="750">
        <v>50</v>
      </c>
      <c r="H103" s="749">
        <f>((G103)*1000)/53</f>
        <v>943.39622641509436</v>
      </c>
      <c r="I103" s="276">
        <v>1</v>
      </c>
      <c r="J103" s="15" t="s">
        <v>388</v>
      </c>
    </row>
    <row r="104" spans="1:10" ht="18" x14ac:dyDescent="0.2">
      <c r="A104" s="35">
        <v>2</v>
      </c>
      <c r="B104" s="57" t="s">
        <v>169</v>
      </c>
      <c r="C104" s="257" t="s">
        <v>44</v>
      </c>
      <c r="D104" s="48" t="s">
        <v>5</v>
      </c>
      <c r="E104" s="748" t="s">
        <v>13</v>
      </c>
      <c r="F104" s="33" t="s">
        <v>282</v>
      </c>
      <c r="G104" s="750">
        <v>50</v>
      </c>
      <c r="H104" s="749">
        <f t="shared" ref="H104:H118" si="5">((G104)*1000)/53</f>
        <v>943.39622641509436</v>
      </c>
      <c r="I104" s="279">
        <v>2</v>
      </c>
      <c r="J104" s="795" t="s">
        <v>34</v>
      </c>
    </row>
    <row r="105" spans="1:10" ht="18" x14ac:dyDescent="0.2">
      <c r="A105" s="35">
        <v>3</v>
      </c>
      <c r="B105" s="57" t="s">
        <v>178</v>
      </c>
      <c r="C105" s="257" t="s">
        <v>54</v>
      </c>
      <c r="D105" s="48" t="s">
        <v>5</v>
      </c>
      <c r="E105" s="748" t="s">
        <v>47</v>
      </c>
      <c r="F105" s="33" t="s">
        <v>282</v>
      </c>
      <c r="G105" s="34">
        <v>50</v>
      </c>
      <c r="H105" s="749">
        <f t="shared" si="5"/>
        <v>943.39622641509436</v>
      </c>
      <c r="I105" s="281">
        <v>3</v>
      </c>
      <c r="J105" s="795" t="s">
        <v>133</v>
      </c>
    </row>
    <row r="106" spans="1:10" ht="18" x14ac:dyDescent="0.2">
      <c r="A106" s="35">
        <v>4</v>
      </c>
      <c r="B106" s="57" t="s">
        <v>397</v>
      </c>
      <c r="C106" s="257" t="s">
        <v>44</v>
      </c>
      <c r="D106" s="48" t="s">
        <v>5</v>
      </c>
      <c r="E106" s="748" t="s">
        <v>10</v>
      </c>
      <c r="F106" s="33" t="s">
        <v>398</v>
      </c>
      <c r="G106" s="750">
        <v>45.5</v>
      </c>
      <c r="H106" s="749">
        <f t="shared" si="5"/>
        <v>858.4905660377359</v>
      </c>
      <c r="I106" s="282">
        <v>4</v>
      </c>
      <c r="J106" s="795" t="s">
        <v>114</v>
      </c>
    </row>
    <row r="107" spans="1:10" ht="18" x14ac:dyDescent="0.2">
      <c r="A107" s="35">
        <v>5</v>
      </c>
      <c r="B107" s="57" t="s">
        <v>313</v>
      </c>
      <c r="C107" s="257" t="s">
        <v>54</v>
      </c>
      <c r="D107" s="48" t="s">
        <v>5</v>
      </c>
      <c r="E107" s="748" t="s">
        <v>14</v>
      </c>
      <c r="F107" s="33" t="s">
        <v>298</v>
      </c>
      <c r="G107" s="750">
        <v>45</v>
      </c>
      <c r="H107" s="749">
        <f t="shared" si="5"/>
        <v>849.05660377358492</v>
      </c>
      <c r="I107" s="698">
        <v>5</v>
      </c>
      <c r="J107" s="795" t="s">
        <v>399</v>
      </c>
    </row>
    <row r="108" spans="1:10" ht="18" x14ac:dyDescent="0.2">
      <c r="A108" s="35">
        <v>6</v>
      </c>
      <c r="B108" s="57" t="s">
        <v>400</v>
      </c>
      <c r="C108" s="257" t="s">
        <v>44</v>
      </c>
      <c r="D108" s="48" t="s">
        <v>5</v>
      </c>
      <c r="E108" s="748" t="s">
        <v>14</v>
      </c>
      <c r="F108" s="33" t="s">
        <v>298</v>
      </c>
      <c r="G108" s="750">
        <v>45</v>
      </c>
      <c r="H108" s="749">
        <f t="shared" si="5"/>
        <v>849.05660377358492</v>
      </c>
      <c r="I108" s="699">
        <v>6</v>
      </c>
      <c r="J108" s="795" t="s">
        <v>401</v>
      </c>
    </row>
    <row r="109" spans="1:10" ht="18" x14ac:dyDescent="0.2">
      <c r="A109" s="35">
        <v>7</v>
      </c>
      <c r="B109" s="57" t="s">
        <v>402</v>
      </c>
      <c r="C109" s="257" t="s">
        <v>54</v>
      </c>
      <c r="D109" s="48" t="s">
        <v>5</v>
      </c>
      <c r="E109" s="748" t="s">
        <v>12</v>
      </c>
      <c r="F109" s="33" t="s">
        <v>298</v>
      </c>
      <c r="G109" s="750">
        <v>45</v>
      </c>
      <c r="H109" s="749">
        <f t="shared" si="5"/>
        <v>849.05660377358492</v>
      </c>
      <c r="I109" s="699">
        <v>7</v>
      </c>
      <c r="J109" s="795" t="s">
        <v>403</v>
      </c>
    </row>
    <row r="110" spans="1:10" ht="18" x14ac:dyDescent="0.2">
      <c r="A110" s="35">
        <v>8</v>
      </c>
      <c r="B110" s="57" t="s">
        <v>404</v>
      </c>
      <c r="C110" s="257" t="s">
        <v>54</v>
      </c>
      <c r="D110" s="48" t="s">
        <v>5</v>
      </c>
      <c r="E110" s="748" t="s">
        <v>405</v>
      </c>
      <c r="F110" s="33" t="s">
        <v>294</v>
      </c>
      <c r="G110" s="750">
        <v>44</v>
      </c>
      <c r="H110" s="749">
        <f t="shared" si="5"/>
        <v>830.18867924528297</v>
      </c>
      <c r="I110" s="699">
        <v>8</v>
      </c>
      <c r="J110" s="795" t="s">
        <v>392</v>
      </c>
    </row>
    <row r="111" spans="1:10" ht="18" x14ac:dyDescent="0.2">
      <c r="A111" s="35">
        <v>9</v>
      </c>
      <c r="B111" s="57" t="s">
        <v>406</v>
      </c>
      <c r="C111" s="257" t="s">
        <v>44</v>
      </c>
      <c r="D111" s="48" t="s">
        <v>5</v>
      </c>
      <c r="E111" s="748" t="s">
        <v>28</v>
      </c>
      <c r="F111" s="33" t="s">
        <v>307</v>
      </c>
      <c r="G111" s="750">
        <v>44</v>
      </c>
      <c r="H111" s="749">
        <f t="shared" si="5"/>
        <v>830.18867924528297</v>
      </c>
      <c r="I111" s="699">
        <v>9</v>
      </c>
      <c r="J111" s="795" t="s">
        <v>237</v>
      </c>
    </row>
    <row r="112" spans="1:10" ht="18" x14ac:dyDescent="0.2">
      <c r="A112" s="35">
        <v>10</v>
      </c>
      <c r="B112" s="57" t="s">
        <v>407</v>
      </c>
      <c r="C112" s="257" t="s">
        <v>54</v>
      </c>
      <c r="D112" s="48" t="s">
        <v>5</v>
      </c>
      <c r="E112" s="748" t="s">
        <v>35</v>
      </c>
      <c r="F112" s="33" t="s">
        <v>307</v>
      </c>
      <c r="G112" s="750">
        <v>44</v>
      </c>
      <c r="H112" s="749">
        <f t="shared" si="5"/>
        <v>830.18867924528297</v>
      </c>
      <c r="I112" s="699">
        <v>10</v>
      </c>
      <c r="J112" s="795" t="s">
        <v>408</v>
      </c>
    </row>
    <row r="113" spans="1:10" ht="18" x14ac:dyDescent="0.2">
      <c r="A113" s="35">
        <v>11</v>
      </c>
      <c r="B113" s="57" t="s">
        <v>191</v>
      </c>
      <c r="C113" s="257" t="s">
        <v>54</v>
      </c>
      <c r="D113" s="48" t="s">
        <v>5</v>
      </c>
      <c r="E113" s="748" t="s">
        <v>11</v>
      </c>
      <c r="F113" s="33" t="s">
        <v>307</v>
      </c>
      <c r="G113" s="750">
        <v>44</v>
      </c>
      <c r="H113" s="749">
        <f t="shared" si="5"/>
        <v>830.18867924528297</v>
      </c>
      <c r="I113" s="699">
        <v>11</v>
      </c>
      <c r="J113" s="795" t="s">
        <v>34</v>
      </c>
    </row>
    <row r="114" spans="1:10" ht="18" x14ac:dyDescent="0.2">
      <c r="A114" s="35">
        <v>12</v>
      </c>
      <c r="B114" s="57" t="s">
        <v>409</v>
      </c>
      <c r="C114" s="57" t="s">
        <v>54</v>
      </c>
      <c r="D114" s="57" t="s">
        <v>5</v>
      </c>
      <c r="E114" s="748" t="s">
        <v>15</v>
      </c>
      <c r="F114" s="621" t="s">
        <v>307</v>
      </c>
      <c r="G114" s="750">
        <v>44</v>
      </c>
      <c r="H114" s="749">
        <f t="shared" si="5"/>
        <v>830.18867924528297</v>
      </c>
      <c r="I114" s="699">
        <v>12</v>
      </c>
      <c r="J114" s="796" t="s">
        <v>410</v>
      </c>
    </row>
    <row r="115" spans="1:10" ht="18" x14ac:dyDescent="0.2">
      <c r="A115" s="35">
        <v>13</v>
      </c>
      <c r="B115" s="57" t="s">
        <v>411</v>
      </c>
      <c r="C115" s="57" t="s">
        <v>44</v>
      </c>
      <c r="D115" s="57" t="s">
        <v>5</v>
      </c>
      <c r="E115" s="748" t="s">
        <v>412</v>
      </c>
      <c r="F115" s="48" t="s">
        <v>299</v>
      </c>
      <c r="G115" s="751">
        <v>43</v>
      </c>
      <c r="H115" s="749">
        <f t="shared" si="5"/>
        <v>811.32075471698113</v>
      </c>
      <c r="I115" s="699">
        <v>13</v>
      </c>
      <c r="J115" s="797" t="s">
        <v>55</v>
      </c>
    </row>
    <row r="116" spans="1:10" ht="18" x14ac:dyDescent="0.2">
      <c r="A116" s="35">
        <v>14</v>
      </c>
      <c r="B116" s="57" t="s">
        <v>413</v>
      </c>
      <c r="C116" s="57" t="s">
        <v>54</v>
      </c>
      <c r="D116" s="57" t="s">
        <v>5</v>
      </c>
      <c r="E116" s="748" t="s">
        <v>14</v>
      </c>
      <c r="F116" s="48" t="s">
        <v>301</v>
      </c>
      <c r="G116" s="751">
        <v>41.5</v>
      </c>
      <c r="H116" s="749">
        <f t="shared" si="5"/>
        <v>783.01886792452831</v>
      </c>
      <c r="I116" s="699">
        <v>14</v>
      </c>
      <c r="J116" s="797" t="s">
        <v>414</v>
      </c>
    </row>
    <row r="117" spans="1:10" ht="18" x14ac:dyDescent="0.2">
      <c r="A117" s="35">
        <v>15</v>
      </c>
      <c r="B117" s="57" t="s">
        <v>415</v>
      </c>
      <c r="C117" s="57" t="s">
        <v>54</v>
      </c>
      <c r="D117" s="57" t="s">
        <v>5</v>
      </c>
      <c r="E117" s="748" t="s">
        <v>30</v>
      </c>
      <c r="F117" s="48" t="s">
        <v>416</v>
      </c>
      <c r="G117" s="751">
        <v>41</v>
      </c>
      <c r="H117" s="749">
        <f t="shared" si="5"/>
        <v>773.58490566037733</v>
      </c>
      <c r="I117" s="699">
        <v>15</v>
      </c>
      <c r="J117" s="796" t="s">
        <v>55</v>
      </c>
    </row>
    <row r="118" spans="1:10" ht="15" customHeight="1" thickBot="1" x14ac:dyDescent="0.25">
      <c r="A118" s="753">
        <v>16</v>
      </c>
      <c r="B118" s="77" t="s">
        <v>255</v>
      </c>
      <c r="C118" s="77" t="s">
        <v>44</v>
      </c>
      <c r="D118" s="77" t="s">
        <v>5</v>
      </c>
      <c r="E118" s="754" t="s">
        <v>28</v>
      </c>
      <c r="F118" s="755" t="s">
        <v>291</v>
      </c>
      <c r="G118" s="756">
        <v>40</v>
      </c>
      <c r="H118" s="874">
        <f t="shared" si="5"/>
        <v>754.71698113207549</v>
      </c>
      <c r="I118" s="757">
        <v>16</v>
      </c>
      <c r="J118" s="798" t="s">
        <v>225</v>
      </c>
    </row>
    <row r="119" spans="1:10" ht="18.75" customHeight="1" thickTop="1" x14ac:dyDescent="0.2">
      <c r="A119" s="758">
        <v>12</v>
      </c>
      <c r="B119" s="72" t="s">
        <v>162</v>
      </c>
      <c r="C119" s="115">
        <v>2011</v>
      </c>
      <c r="D119" s="738" t="s">
        <v>5</v>
      </c>
      <c r="E119" s="707" t="s">
        <v>9</v>
      </c>
      <c r="F119" s="759" t="s">
        <v>290</v>
      </c>
      <c r="G119" s="760">
        <v>38</v>
      </c>
      <c r="H119" s="761">
        <f>((G119)*1000)/53</f>
        <v>716.98113207547169</v>
      </c>
      <c r="I119" s="45">
        <v>32</v>
      </c>
      <c r="J119" s="861" t="s">
        <v>453</v>
      </c>
    </row>
    <row r="120" spans="1:10" ht="18" x14ac:dyDescent="0.2">
      <c r="A120" s="762" t="s">
        <v>89</v>
      </c>
      <c r="B120" s="57" t="s">
        <v>314</v>
      </c>
      <c r="C120" s="669">
        <v>2009</v>
      </c>
      <c r="D120" s="669" t="s">
        <v>5</v>
      </c>
      <c r="E120" s="707" t="s">
        <v>9</v>
      </c>
      <c r="F120" s="763" t="s">
        <v>312</v>
      </c>
      <c r="G120" s="34">
        <v>32</v>
      </c>
      <c r="H120" s="761">
        <f t="shared" ref="H120:H125" si="6">((G120)*1000)/53</f>
        <v>603.77358490566041</v>
      </c>
      <c r="I120" s="764"/>
      <c r="J120" s="718" t="s">
        <v>417</v>
      </c>
    </row>
    <row r="121" spans="1:10" ht="18" x14ac:dyDescent="0.2">
      <c r="A121" s="762" t="s">
        <v>90</v>
      </c>
      <c r="B121" s="57" t="s">
        <v>204</v>
      </c>
      <c r="C121" s="669">
        <v>2011</v>
      </c>
      <c r="D121" s="287" t="s">
        <v>5</v>
      </c>
      <c r="E121" s="707" t="s">
        <v>9</v>
      </c>
      <c r="F121" s="763" t="s">
        <v>303</v>
      </c>
      <c r="G121" s="34">
        <v>28.5</v>
      </c>
      <c r="H121" s="761">
        <f t="shared" si="6"/>
        <v>537.7358490566038</v>
      </c>
      <c r="I121" s="764"/>
      <c r="J121" s="718" t="s">
        <v>37</v>
      </c>
    </row>
    <row r="122" spans="1:10" ht="18" x14ac:dyDescent="0.2">
      <c r="A122" s="762" t="s">
        <v>91</v>
      </c>
      <c r="B122" s="57" t="s">
        <v>164</v>
      </c>
      <c r="C122" s="34">
        <v>2012</v>
      </c>
      <c r="D122" s="669" t="s">
        <v>6</v>
      </c>
      <c r="E122" s="707" t="s">
        <v>9</v>
      </c>
      <c r="F122" s="765" t="s">
        <v>418</v>
      </c>
      <c r="G122" s="669">
        <v>12</v>
      </c>
      <c r="H122" s="761">
        <f t="shared" si="6"/>
        <v>226.41509433962264</v>
      </c>
      <c r="I122" s="764"/>
      <c r="J122" s="718" t="s">
        <v>419</v>
      </c>
    </row>
    <row r="123" spans="1:10" ht="18" x14ac:dyDescent="0.2">
      <c r="A123" s="762" t="s">
        <v>92</v>
      </c>
      <c r="B123" s="57" t="s">
        <v>203</v>
      </c>
      <c r="C123" s="34">
        <v>2013</v>
      </c>
      <c r="D123" s="719" t="s">
        <v>6</v>
      </c>
      <c r="E123" s="707" t="s">
        <v>9</v>
      </c>
      <c r="F123" s="765" t="s">
        <v>418</v>
      </c>
      <c r="G123" s="669">
        <v>12</v>
      </c>
      <c r="H123" s="761">
        <f t="shared" si="6"/>
        <v>226.41509433962264</v>
      </c>
      <c r="I123" s="764"/>
      <c r="J123" s="718" t="s">
        <v>393</v>
      </c>
    </row>
    <row r="124" spans="1:10" ht="18" x14ac:dyDescent="0.2">
      <c r="A124" s="762" t="s">
        <v>93</v>
      </c>
      <c r="B124" s="57" t="s">
        <v>199</v>
      </c>
      <c r="C124" s="34">
        <v>2014</v>
      </c>
      <c r="D124" s="669" t="s">
        <v>7</v>
      </c>
      <c r="E124" s="707" t="s">
        <v>9</v>
      </c>
      <c r="F124" s="765" t="s">
        <v>418</v>
      </c>
      <c r="G124" s="669">
        <v>12</v>
      </c>
      <c r="H124" s="761">
        <f t="shared" si="6"/>
        <v>226.41509433962264</v>
      </c>
      <c r="I124" s="764"/>
      <c r="J124" s="718" t="s">
        <v>393</v>
      </c>
    </row>
    <row r="125" spans="1:10" ht="18" x14ac:dyDescent="0.2">
      <c r="A125" s="762" t="s">
        <v>94</v>
      </c>
      <c r="B125" s="57" t="s">
        <v>201</v>
      </c>
      <c r="C125" s="34">
        <v>2014</v>
      </c>
      <c r="D125" s="669" t="s">
        <v>7</v>
      </c>
      <c r="E125" s="707" t="s">
        <v>9</v>
      </c>
      <c r="F125" s="765" t="s">
        <v>420</v>
      </c>
      <c r="G125" s="766">
        <v>8</v>
      </c>
      <c r="H125" s="761">
        <f t="shared" si="6"/>
        <v>150.9433962264151</v>
      </c>
      <c r="I125" s="764"/>
      <c r="J125" s="718" t="s">
        <v>421</v>
      </c>
    </row>
    <row r="126" spans="1:10" x14ac:dyDescent="0.2">
      <c r="A126" s="26"/>
      <c r="B126" s="26"/>
      <c r="C126" s="668"/>
      <c r="D126" s="174"/>
      <c r="E126" s="747"/>
      <c r="F126" s="26"/>
      <c r="G126" s="26"/>
      <c r="H126"/>
      <c r="I126" s="26"/>
      <c r="J126" s="746"/>
    </row>
    <row r="127" spans="1:10" x14ac:dyDescent="0.2">
      <c r="A127" s="31" t="s">
        <v>40</v>
      </c>
      <c r="B127" s="26" t="s">
        <v>41</v>
      </c>
      <c r="C127" s="103"/>
      <c r="D127" s="848"/>
      <c r="E127" s="744"/>
      <c r="F127" s="414"/>
      <c r="G127" s="414"/>
      <c r="H127" s="132"/>
      <c r="I127" s="849"/>
      <c r="J127" s="850"/>
    </row>
    <row r="128" spans="1:10" x14ac:dyDescent="0.2">
      <c r="A128" s="31" t="s">
        <v>40</v>
      </c>
      <c r="B128" s="904" t="s">
        <v>42</v>
      </c>
      <c r="C128" s="904"/>
      <c r="D128" s="904"/>
      <c r="E128" s="904"/>
      <c r="F128" s="904"/>
      <c r="G128" s="904"/>
      <c r="H128" s="904"/>
      <c r="I128" s="904"/>
      <c r="J128" s="904"/>
    </row>
    <row r="129" spans="1:10" x14ac:dyDescent="0.2">
      <c r="A129" s="26"/>
      <c r="B129" s="904"/>
      <c r="C129" s="904"/>
      <c r="D129" s="904"/>
      <c r="E129" s="904"/>
      <c r="F129" s="904"/>
      <c r="G129" s="904"/>
      <c r="H129" s="904"/>
      <c r="I129" s="904"/>
      <c r="J129" s="904"/>
    </row>
    <row r="130" spans="1:10" x14ac:dyDescent="0.2">
      <c r="A130" s="10"/>
      <c r="B130" s="692"/>
      <c r="C130" s="11"/>
      <c r="D130" s="11"/>
      <c r="E130" s="767"/>
      <c r="F130" s="10"/>
      <c r="G130" s="10"/>
      <c r="H130" s="10"/>
      <c r="I130" s="12"/>
      <c r="J130" s="746"/>
    </row>
    <row r="131" spans="1:10" x14ac:dyDescent="0.2">
      <c r="A131" s="10"/>
      <c r="B131" s="692"/>
      <c r="C131" s="11"/>
      <c r="D131" s="11"/>
      <c r="E131" s="767"/>
      <c r="F131" s="10"/>
      <c r="G131" s="10"/>
      <c r="H131" s="10"/>
      <c r="I131" s="12"/>
      <c r="J131" s="746"/>
    </row>
    <row r="132" spans="1:10" x14ac:dyDescent="0.2">
      <c r="A132" s="10"/>
      <c r="B132" s="692"/>
      <c r="C132" s="11"/>
      <c r="D132" s="11"/>
      <c r="E132" s="767"/>
      <c r="F132" s="10"/>
      <c r="G132" s="10"/>
      <c r="H132" s="10"/>
      <c r="I132" s="12"/>
      <c r="J132" s="746"/>
    </row>
    <row r="133" spans="1:10" x14ac:dyDescent="0.2">
      <c r="A133" s="10"/>
      <c r="B133" s="692"/>
      <c r="C133" s="11"/>
      <c r="D133" s="11"/>
      <c r="E133" s="767"/>
      <c r="F133" s="10"/>
      <c r="G133" s="10"/>
      <c r="H133" s="10"/>
      <c r="I133" s="12"/>
      <c r="J133" s="746"/>
    </row>
    <row r="134" spans="1:10" x14ac:dyDescent="0.2">
      <c r="A134" s="10"/>
      <c r="B134" s="692"/>
      <c r="C134" s="11"/>
      <c r="D134" s="11"/>
      <c r="E134" s="767"/>
      <c r="F134" s="10"/>
      <c r="G134" s="10"/>
      <c r="H134" s="10"/>
      <c r="I134" s="12"/>
      <c r="J134" s="746"/>
    </row>
    <row r="135" spans="1:10" x14ac:dyDescent="0.2">
      <c r="A135" s="10"/>
      <c r="B135" s="692"/>
      <c r="C135" s="11"/>
      <c r="D135" s="11"/>
      <c r="E135" s="767"/>
      <c r="F135" s="10"/>
      <c r="G135" s="10"/>
      <c r="H135" s="10"/>
      <c r="I135" s="12"/>
      <c r="J135" s="746"/>
    </row>
    <row r="136" spans="1:10" x14ac:dyDescent="0.2">
      <c r="A136" s="10"/>
      <c r="B136" s="692"/>
      <c r="C136" s="11"/>
      <c r="D136" s="11"/>
      <c r="E136" s="767"/>
      <c r="F136" s="10"/>
      <c r="G136" s="10"/>
      <c r="H136" s="10"/>
      <c r="I136" s="12"/>
      <c r="J136" s="746"/>
    </row>
    <row r="137" spans="1:10" x14ac:dyDescent="0.2">
      <c r="A137" s="10"/>
      <c r="B137" s="692"/>
      <c r="C137" s="11"/>
      <c r="D137" s="11"/>
      <c r="E137" s="767"/>
      <c r="F137" s="10"/>
      <c r="G137" s="10"/>
      <c r="H137" s="10"/>
      <c r="I137" s="12"/>
      <c r="J137" s="746"/>
    </row>
    <row r="138" spans="1:10" x14ac:dyDescent="0.2">
      <c r="A138" s="10"/>
      <c r="B138" s="692"/>
      <c r="C138" s="11"/>
      <c r="D138" s="11"/>
      <c r="E138" s="767"/>
      <c r="F138" s="10"/>
      <c r="G138" s="10"/>
      <c r="H138" s="10"/>
      <c r="I138" s="12"/>
      <c r="J138" s="746"/>
    </row>
    <row r="139" spans="1:10" x14ac:dyDescent="0.2">
      <c r="A139" s="10"/>
      <c r="B139" s="692"/>
      <c r="C139" s="11"/>
      <c r="D139" s="11"/>
      <c r="E139" s="767"/>
      <c r="F139" s="10"/>
      <c r="G139" s="10"/>
      <c r="H139" s="10"/>
      <c r="I139" s="12"/>
      <c r="J139" s="746"/>
    </row>
    <row r="140" spans="1:10" x14ac:dyDescent="0.2">
      <c r="A140" s="10"/>
      <c r="B140" s="692"/>
      <c r="C140" s="11"/>
      <c r="D140" s="11"/>
      <c r="E140" s="767"/>
      <c r="F140" s="10"/>
      <c r="G140" s="10"/>
      <c r="H140" s="10"/>
      <c r="I140" s="12"/>
      <c r="J140" s="746"/>
    </row>
    <row r="141" spans="1:10" x14ac:dyDescent="0.2">
      <c r="A141" s="10"/>
      <c r="B141" s="692"/>
      <c r="C141" s="11"/>
      <c r="D141" s="11"/>
      <c r="E141" s="767"/>
      <c r="F141" s="10"/>
      <c r="G141" s="10"/>
      <c r="H141" s="10"/>
      <c r="I141" s="12"/>
      <c r="J141" s="746"/>
    </row>
    <row r="142" spans="1:10" x14ac:dyDescent="0.2">
      <c r="A142" s="10"/>
      <c r="B142" s="692"/>
      <c r="C142" s="11"/>
      <c r="D142" s="11"/>
      <c r="E142" s="767"/>
      <c r="F142" s="10"/>
      <c r="G142" s="10"/>
      <c r="H142" s="10"/>
      <c r="I142" s="12"/>
      <c r="J142" s="746"/>
    </row>
    <row r="143" spans="1:10" x14ac:dyDescent="0.2">
      <c r="A143" s="10"/>
      <c r="B143" s="692"/>
      <c r="C143" s="11"/>
      <c r="D143" s="11"/>
      <c r="E143" s="767"/>
      <c r="F143" s="10"/>
      <c r="G143" s="10"/>
      <c r="H143" s="10"/>
      <c r="I143" s="12"/>
      <c r="J143" s="746"/>
    </row>
    <row r="144" spans="1:10" x14ac:dyDescent="0.2">
      <c r="A144" s="905" t="s">
        <v>19</v>
      </c>
      <c r="B144" s="905"/>
      <c r="C144" s="905"/>
      <c r="D144" s="905"/>
      <c r="E144" s="905"/>
      <c r="F144" s="905"/>
      <c r="G144" s="905"/>
      <c r="H144" s="905"/>
      <c r="I144" s="905"/>
      <c r="J144" s="905"/>
    </row>
    <row r="145" spans="1:10" x14ac:dyDescent="0.2">
      <c r="A145" s="905" t="s">
        <v>20</v>
      </c>
      <c r="B145" s="905"/>
      <c r="C145" s="905"/>
      <c r="D145" s="905"/>
      <c r="E145" s="905"/>
      <c r="F145" s="905"/>
      <c r="G145" s="905"/>
      <c r="H145" s="905"/>
      <c r="I145" s="905"/>
      <c r="J145" s="905"/>
    </row>
    <row r="146" spans="1:10" x14ac:dyDescent="0.2">
      <c r="A146" s="905" t="s">
        <v>21</v>
      </c>
      <c r="B146" s="905"/>
      <c r="C146" s="905"/>
      <c r="D146" s="905"/>
      <c r="E146" s="905"/>
      <c r="F146" s="905"/>
      <c r="G146" s="905"/>
      <c r="H146" s="905"/>
      <c r="I146" s="905"/>
      <c r="J146" s="905"/>
    </row>
    <row r="147" spans="1:10" x14ac:dyDescent="0.2">
      <c r="A147" s="26"/>
      <c r="B147" s="10"/>
      <c r="C147" s="692"/>
      <c r="D147" s="40"/>
      <c r="E147" s="768" t="s">
        <v>205</v>
      </c>
      <c r="F147" s="10"/>
      <c r="G147" s="10"/>
      <c r="H147" s="10"/>
      <c r="I147" s="10"/>
      <c r="J147" s="12"/>
    </row>
    <row r="148" spans="1:10" x14ac:dyDescent="0.2">
      <c r="A148" s="908" t="s">
        <v>205</v>
      </c>
      <c r="B148" s="909"/>
      <c r="C148" s="910" t="s">
        <v>0</v>
      </c>
      <c r="D148" s="911" t="s">
        <v>1</v>
      </c>
      <c r="E148" s="911" t="s">
        <v>17</v>
      </c>
      <c r="F148" s="912" t="s">
        <v>18</v>
      </c>
      <c r="G148" s="912"/>
      <c r="H148" s="912"/>
      <c r="I148" s="912"/>
      <c r="J148" s="912"/>
    </row>
    <row r="149" spans="1:10" x14ac:dyDescent="0.2">
      <c r="A149" s="918" t="s">
        <v>22</v>
      </c>
      <c r="B149" s="920" t="s">
        <v>23</v>
      </c>
      <c r="C149" s="910"/>
      <c r="D149" s="911"/>
      <c r="E149" s="911"/>
      <c r="F149" s="917" t="s">
        <v>2</v>
      </c>
      <c r="G149" s="917" t="s">
        <v>24</v>
      </c>
      <c r="H149" s="667" t="s">
        <v>3</v>
      </c>
      <c r="I149" s="922" t="s">
        <v>8</v>
      </c>
      <c r="J149" s="923" t="s">
        <v>25</v>
      </c>
    </row>
    <row r="150" spans="1:10" x14ac:dyDescent="0.2">
      <c r="A150" s="919"/>
      <c r="B150" s="921"/>
      <c r="C150" s="910"/>
      <c r="D150" s="911"/>
      <c r="E150" s="911"/>
      <c r="F150" s="917"/>
      <c r="G150" s="917"/>
      <c r="H150" s="667" t="s">
        <v>26</v>
      </c>
      <c r="I150" s="922"/>
      <c r="J150" s="923"/>
    </row>
    <row r="151" spans="1:10" x14ac:dyDescent="0.2">
      <c r="A151" s="32">
        <v>1</v>
      </c>
      <c r="B151" s="18" t="s">
        <v>267</v>
      </c>
      <c r="C151" s="769" t="s">
        <v>62</v>
      </c>
      <c r="D151" s="153" t="s">
        <v>6</v>
      </c>
      <c r="E151" s="748" t="s">
        <v>64</v>
      </c>
      <c r="F151" s="48" t="s">
        <v>422</v>
      </c>
      <c r="G151" s="770">
        <v>52</v>
      </c>
      <c r="H151" s="187">
        <f t="shared" ref="H151:H167" si="7">((G151)*1000)/56</f>
        <v>928.57142857142856</v>
      </c>
      <c r="I151" s="53">
        <v>1</v>
      </c>
      <c r="J151" s="390" t="s">
        <v>65</v>
      </c>
    </row>
    <row r="152" spans="1:10" x14ac:dyDescent="0.2">
      <c r="A152" s="32">
        <v>2</v>
      </c>
      <c r="B152" s="18" t="s">
        <v>423</v>
      </c>
      <c r="C152" s="769" t="s">
        <v>60</v>
      </c>
      <c r="D152" s="719" t="s">
        <v>6</v>
      </c>
      <c r="E152" s="748" t="s">
        <v>14</v>
      </c>
      <c r="F152" s="48" t="s">
        <v>424</v>
      </c>
      <c r="G152" s="770">
        <v>51</v>
      </c>
      <c r="H152" s="187">
        <f t="shared" si="7"/>
        <v>910.71428571428567</v>
      </c>
      <c r="I152" s="6">
        <v>2</v>
      </c>
      <c r="J152" s="390" t="s">
        <v>401</v>
      </c>
    </row>
    <row r="153" spans="1:10" x14ac:dyDescent="0.2">
      <c r="A153" s="32">
        <v>3</v>
      </c>
      <c r="B153" s="18" t="s">
        <v>425</v>
      </c>
      <c r="C153" s="769" t="s">
        <v>62</v>
      </c>
      <c r="D153" s="153" t="s">
        <v>6</v>
      </c>
      <c r="E153" s="748" t="s">
        <v>426</v>
      </c>
      <c r="F153" s="48" t="s">
        <v>38</v>
      </c>
      <c r="G153" s="770">
        <v>49.5</v>
      </c>
      <c r="H153" s="187">
        <f t="shared" si="7"/>
        <v>883.92857142857144</v>
      </c>
      <c r="I153" s="7">
        <v>3</v>
      </c>
      <c r="J153" s="390" t="s">
        <v>427</v>
      </c>
    </row>
    <row r="154" spans="1:10" x14ac:dyDescent="0.2">
      <c r="A154" s="32">
        <v>4</v>
      </c>
      <c r="B154" s="18" t="s">
        <v>212</v>
      </c>
      <c r="C154" s="769" t="s">
        <v>62</v>
      </c>
      <c r="D154" s="153" t="s">
        <v>6</v>
      </c>
      <c r="E154" s="748" t="s">
        <v>12</v>
      </c>
      <c r="F154" s="48" t="s">
        <v>428</v>
      </c>
      <c r="G154" s="770">
        <v>49</v>
      </c>
      <c r="H154" s="187">
        <f t="shared" si="7"/>
        <v>875</v>
      </c>
      <c r="I154" s="5">
        <v>4</v>
      </c>
      <c r="J154" s="390" t="s">
        <v>115</v>
      </c>
    </row>
    <row r="155" spans="1:10" x14ac:dyDescent="0.2">
      <c r="A155" s="32">
        <v>5</v>
      </c>
      <c r="B155" s="18" t="s">
        <v>429</v>
      </c>
      <c r="C155" s="769" t="s">
        <v>62</v>
      </c>
      <c r="D155" s="153" t="s">
        <v>6</v>
      </c>
      <c r="E155" s="748" t="s">
        <v>30</v>
      </c>
      <c r="F155" s="48" t="s">
        <v>430</v>
      </c>
      <c r="G155" s="770">
        <v>47.5</v>
      </c>
      <c r="H155" s="187">
        <f t="shared" si="7"/>
        <v>848.21428571428567</v>
      </c>
      <c r="I155" s="3">
        <v>5</v>
      </c>
      <c r="J155" s="390" t="s">
        <v>259</v>
      </c>
    </row>
    <row r="156" spans="1:10" x14ac:dyDescent="0.2">
      <c r="A156" s="32">
        <v>6</v>
      </c>
      <c r="B156" s="18" t="s">
        <v>193</v>
      </c>
      <c r="C156" s="769" t="s">
        <v>62</v>
      </c>
      <c r="D156" s="153" t="s">
        <v>6</v>
      </c>
      <c r="E156" s="748" t="s">
        <v>11</v>
      </c>
      <c r="F156" s="48" t="s">
        <v>431</v>
      </c>
      <c r="G156" s="770">
        <v>46.5</v>
      </c>
      <c r="H156" s="187">
        <f t="shared" si="7"/>
        <v>830.35714285714289</v>
      </c>
      <c r="I156" s="4">
        <v>6</v>
      </c>
      <c r="J156" s="390" t="s">
        <v>194</v>
      </c>
    </row>
    <row r="157" spans="1:10" x14ac:dyDescent="0.2">
      <c r="A157" s="32">
        <v>7</v>
      </c>
      <c r="B157" s="18" t="s">
        <v>268</v>
      </c>
      <c r="C157" s="769" t="s">
        <v>62</v>
      </c>
      <c r="D157" s="153" t="s">
        <v>6</v>
      </c>
      <c r="E157" s="748" t="s">
        <v>12</v>
      </c>
      <c r="F157" s="48" t="s">
        <v>324</v>
      </c>
      <c r="G157" s="770">
        <v>39.5</v>
      </c>
      <c r="H157" s="187">
        <f t="shared" si="7"/>
        <v>705.35714285714289</v>
      </c>
      <c r="I157" s="4">
        <v>7</v>
      </c>
      <c r="J157" s="390" t="s">
        <v>48</v>
      </c>
    </row>
    <row r="158" spans="1:10" ht="12.75" customHeight="1" x14ac:dyDescent="0.2">
      <c r="A158" s="32">
        <v>8</v>
      </c>
      <c r="B158" s="18" t="s">
        <v>432</v>
      </c>
      <c r="C158" s="769" t="s">
        <v>62</v>
      </c>
      <c r="D158" s="153" t="s">
        <v>6</v>
      </c>
      <c r="E158" s="748" t="s">
        <v>30</v>
      </c>
      <c r="F158" s="48" t="s">
        <v>433</v>
      </c>
      <c r="G158" s="770">
        <v>39</v>
      </c>
      <c r="H158" s="187">
        <f t="shared" si="7"/>
        <v>696.42857142857144</v>
      </c>
      <c r="I158" s="4">
        <v>8</v>
      </c>
      <c r="J158" s="390" t="s">
        <v>434</v>
      </c>
    </row>
    <row r="159" spans="1:10" ht="11.25" customHeight="1" x14ac:dyDescent="0.2">
      <c r="A159" s="32">
        <v>9</v>
      </c>
      <c r="B159" s="18" t="s">
        <v>435</v>
      </c>
      <c r="C159" s="769" t="s">
        <v>62</v>
      </c>
      <c r="D159" s="153" t="s">
        <v>6</v>
      </c>
      <c r="E159" s="748" t="s">
        <v>12</v>
      </c>
      <c r="F159" s="48" t="s">
        <v>436</v>
      </c>
      <c r="G159" s="770">
        <v>38</v>
      </c>
      <c r="H159" s="187">
        <f t="shared" si="7"/>
        <v>678.57142857142856</v>
      </c>
      <c r="I159" s="4">
        <v>9</v>
      </c>
      <c r="J159" s="390" t="s">
        <v>48</v>
      </c>
    </row>
    <row r="160" spans="1:10" x14ac:dyDescent="0.2">
      <c r="A160" s="32">
        <v>10</v>
      </c>
      <c r="B160" s="18" t="s">
        <v>217</v>
      </c>
      <c r="C160" s="769" t="s">
        <v>62</v>
      </c>
      <c r="D160" s="153" t="s">
        <v>6</v>
      </c>
      <c r="E160" s="748" t="s">
        <v>70</v>
      </c>
      <c r="F160" s="48" t="s">
        <v>436</v>
      </c>
      <c r="G160" s="770">
        <v>38</v>
      </c>
      <c r="H160" s="187">
        <f t="shared" si="7"/>
        <v>678.57142857142856</v>
      </c>
      <c r="I160" s="4">
        <v>10</v>
      </c>
      <c r="J160" s="390" t="s">
        <v>437</v>
      </c>
    </row>
    <row r="161" spans="1:17" x14ac:dyDescent="0.2">
      <c r="A161" s="32">
        <v>11</v>
      </c>
      <c r="B161" s="771" t="s">
        <v>438</v>
      </c>
      <c r="C161" s="52">
        <v>2012</v>
      </c>
      <c r="D161" s="52" t="s">
        <v>6</v>
      </c>
      <c r="E161" s="772" t="s">
        <v>9</v>
      </c>
      <c r="F161" s="773" t="s">
        <v>321</v>
      </c>
      <c r="G161" s="772">
        <v>38</v>
      </c>
      <c r="H161" s="774">
        <f t="shared" si="7"/>
        <v>678.57142857142856</v>
      </c>
      <c r="I161" s="4">
        <v>11</v>
      </c>
      <c r="J161" s="794" t="s">
        <v>419</v>
      </c>
    </row>
    <row r="162" spans="1:17" ht="15" customHeight="1" x14ac:dyDescent="0.2">
      <c r="A162" s="32">
        <v>12</v>
      </c>
      <c r="B162" s="771" t="s">
        <v>439</v>
      </c>
      <c r="C162" s="52">
        <v>2013</v>
      </c>
      <c r="D162" s="775" t="s">
        <v>6</v>
      </c>
      <c r="E162" s="772" t="s">
        <v>9</v>
      </c>
      <c r="F162" s="773" t="s">
        <v>321</v>
      </c>
      <c r="G162" s="772">
        <v>38</v>
      </c>
      <c r="H162" s="774">
        <f t="shared" si="7"/>
        <v>678.57142857142856</v>
      </c>
      <c r="I162" s="4">
        <v>12</v>
      </c>
      <c r="J162" s="794" t="s">
        <v>393</v>
      </c>
    </row>
    <row r="163" spans="1:17" ht="15" customHeight="1" x14ac:dyDescent="0.2">
      <c r="A163" s="32">
        <v>13</v>
      </c>
      <c r="B163" s="18" t="s">
        <v>440</v>
      </c>
      <c r="C163" s="769" t="s">
        <v>62</v>
      </c>
      <c r="D163" s="153" t="s">
        <v>6</v>
      </c>
      <c r="E163" s="748" t="s">
        <v>12</v>
      </c>
      <c r="F163" s="48" t="s">
        <v>441</v>
      </c>
      <c r="G163" s="770">
        <v>33.5</v>
      </c>
      <c r="H163" s="187">
        <f t="shared" si="7"/>
        <v>598.21428571428567</v>
      </c>
      <c r="I163" s="8">
        <v>13</v>
      </c>
      <c r="J163" s="390" t="s">
        <v>53</v>
      </c>
    </row>
    <row r="164" spans="1:17" x14ac:dyDescent="0.2">
      <c r="A164" s="32">
        <v>14</v>
      </c>
      <c r="B164" s="18" t="s">
        <v>442</v>
      </c>
      <c r="C164" s="769" t="s">
        <v>62</v>
      </c>
      <c r="D164" s="153" t="s">
        <v>6</v>
      </c>
      <c r="E164" s="776" t="s">
        <v>30</v>
      </c>
      <c r="F164" s="777" t="s">
        <v>443</v>
      </c>
      <c r="G164" s="770">
        <v>33</v>
      </c>
      <c r="H164" s="154">
        <f t="shared" si="7"/>
        <v>589.28571428571433</v>
      </c>
      <c r="I164" s="778">
        <v>14</v>
      </c>
      <c r="J164" s="390" t="s">
        <v>358</v>
      </c>
    </row>
    <row r="165" spans="1:17" x14ac:dyDescent="0.2">
      <c r="A165" s="32">
        <v>15</v>
      </c>
      <c r="B165" s="18" t="s">
        <v>199</v>
      </c>
      <c r="C165" s="670">
        <v>2014</v>
      </c>
      <c r="D165" s="670" t="s">
        <v>7</v>
      </c>
      <c r="E165" s="707" t="s">
        <v>9</v>
      </c>
      <c r="F165" s="779" t="s">
        <v>325</v>
      </c>
      <c r="G165" s="669">
        <v>31</v>
      </c>
      <c r="H165" s="154">
        <f t="shared" si="7"/>
        <v>553.57142857142856</v>
      </c>
      <c r="I165" s="780"/>
      <c r="J165" s="718" t="s">
        <v>393</v>
      </c>
    </row>
    <row r="166" spans="1:17" s="46" customFormat="1" x14ac:dyDescent="0.2">
      <c r="A166" s="32">
        <v>16</v>
      </c>
      <c r="B166" s="18" t="s">
        <v>444</v>
      </c>
      <c r="C166" s="769" t="s">
        <v>60</v>
      </c>
      <c r="D166" s="719" t="s">
        <v>6</v>
      </c>
      <c r="E166" s="776" t="s">
        <v>51</v>
      </c>
      <c r="F166" s="48" t="s">
        <v>445</v>
      </c>
      <c r="G166" s="770">
        <v>28.5</v>
      </c>
      <c r="H166" s="154">
        <f t="shared" si="7"/>
        <v>508.92857142857144</v>
      </c>
      <c r="I166" s="9"/>
      <c r="J166" s="781" t="s">
        <v>446</v>
      </c>
      <c r="K166"/>
      <c r="L166"/>
      <c r="M166"/>
      <c r="N166"/>
      <c r="O166"/>
      <c r="P166"/>
      <c r="Q166"/>
    </row>
    <row r="167" spans="1:17" x14ac:dyDescent="0.2">
      <c r="A167" s="32">
        <v>17</v>
      </c>
      <c r="B167" s="18" t="s">
        <v>201</v>
      </c>
      <c r="C167" s="670">
        <v>2014</v>
      </c>
      <c r="D167" s="670" t="s">
        <v>7</v>
      </c>
      <c r="E167" s="707" t="s">
        <v>9</v>
      </c>
      <c r="F167" s="782" t="s">
        <v>420</v>
      </c>
      <c r="G167" s="669">
        <v>26</v>
      </c>
      <c r="H167" s="154">
        <f t="shared" si="7"/>
        <v>464.28571428571428</v>
      </c>
      <c r="I167" s="764"/>
      <c r="J167" s="783" t="s">
        <v>447</v>
      </c>
    </row>
    <row r="168" spans="1:17" x14ac:dyDescent="0.2">
      <c r="A168" s="32">
        <v>18</v>
      </c>
      <c r="B168" s="677" t="s">
        <v>327</v>
      </c>
      <c r="C168" s="153">
        <v>2013</v>
      </c>
      <c r="D168" s="719" t="s">
        <v>6</v>
      </c>
      <c r="E168" s="707" t="s">
        <v>9</v>
      </c>
      <c r="F168" s="784" t="s">
        <v>328</v>
      </c>
      <c r="G168" s="669">
        <v>13</v>
      </c>
      <c r="H168" s="154">
        <f t="shared" ref="H168:H169" si="8">((G168)*1000)/56</f>
        <v>232.14285714285714</v>
      </c>
      <c r="I168" s="764"/>
      <c r="J168" s="783" t="s">
        <v>448</v>
      </c>
    </row>
    <row r="169" spans="1:17" x14ac:dyDescent="0.2">
      <c r="A169" s="32">
        <v>19</v>
      </c>
      <c r="B169" s="677" t="s">
        <v>329</v>
      </c>
      <c r="C169" s="153">
        <v>2013</v>
      </c>
      <c r="D169" s="719" t="s">
        <v>6</v>
      </c>
      <c r="E169" s="707" t="s">
        <v>9</v>
      </c>
      <c r="F169" s="784" t="s">
        <v>328</v>
      </c>
      <c r="G169" s="669">
        <v>13</v>
      </c>
      <c r="H169" s="154">
        <f t="shared" si="8"/>
        <v>232.14285714285714</v>
      </c>
      <c r="I169" s="764"/>
      <c r="J169" s="785" t="s">
        <v>449</v>
      </c>
    </row>
    <row r="170" spans="1:17" x14ac:dyDescent="0.2">
      <c r="A170" s="10"/>
      <c r="B170" s="10"/>
      <c r="C170" s="692"/>
      <c r="D170" s="11"/>
      <c r="E170" s="111"/>
      <c r="F170" s="10"/>
      <c r="G170" s="10"/>
      <c r="H170" s="10"/>
      <c r="I170" s="10"/>
      <c r="J170" s="12"/>
    </row>
    <row r="171" spans="1:17" x14ac:dyDescent="0.2">
      <c r="A171" s="102" t="s">
        <v>438</v>
      </c>
      <c r="B171" s="10"/>
      <c r="C171" s="786" t="s">
        <v>450</v>
      </c>
      <c r="D171" s="120"/>
      <c r="E171" s="111"/>
      <c r="F171" s="10"/>
      <c r="G171" s="10"/>
      <c r="H171" s="787" t="s">
        <v>451</v>
      </c>
      <c r="I171" s="10"/>
      <c r="J171" s="12"/>
    </row>
    <row r="172" spans="1:17" ht="20.25" customHeight="1" x14ac:dyDescent="0.2">
      <c r="A172" s="102" t="s">
        <v>439</v>
      </c>
      <c r="B172" s="10"/>
      <c r="C172" s="786" t="s">
        <v>452</v>
      </c>
      <c r="D172" s="687"/>
      <c r="E172" s="111"/>
      <c r="F172" s="10"/>
      <c r="G172" s="10"/>
      <c r="H172" s="787" t="s">
        <v>451</v>
      </c>
      <c r="I172" s="10"/>
      <c r="J172" s="12"/>
    </row>
    <row r="173" spans="1:17" x14ac:dyDescent="0.2">
      <c r="A173" s="10"/>
      <c r="B173" s="26"/>
      <c r="C173" s="857"/>
      <c r="D173" s="174"/>
      <c r="E173" s="747"/>
      <c r="F173" s="26"/>
      <c r="G173" s="26"/>
      <c r="H173" s="26"/>
      <c r="I173" s="26"/>
      <c r="J173" s="746"/>
    </row>
    <row r="174" spans="1:17" ht="11.25" customHeight="1" x14ac:dyDescent="0.2">
      <c r="A174" s="26" t="s">
        <v>41</v>
      </c>
      <c r="B174" s="10"/>
      <c r="C174" s="103"/>
      <c r="D174" s="37"/>
      <c r="E174" s="744"/>
      <c r="F174" s="38"/>
      <c r="G174" s="38"/>
      <c r="H174" s="29"/>
      <c r="I174" s="39"/>
      <c r="J174" s="745"/>
    </row>
    <row r="175" spans="1:17" ht="15" customHeight="1" x14ac:dyDescent="0.2">
      <c r="A175" s="31"/>
      <c r="B175" s="10"/>
      <c r="C175" s="847"/>
      <c r="D175" s="847"/>
      <c r="E175" s="847"/>
      <c r="F175" s="847"/>
      <c r="G175" s="847"/>
      <c r="H175" s="847"/>
      <c r="I175" s="847"/>
      <c r="J175" s="847"/>
    </row>
    <row r="176" spans="1:17" ht="15" customHeight="1" x14ac:dyDescent="0.2">
      <c r="A176" s="904" t="s">
        <v>42</v>
      </c>
      <c r="B176" s="904"/>
      <c r="C176" s="904"/>
      <c r="D176" s="904"/>
      <c r="E176" s="904"/>
      <c r="F176" s="904"/>
      <c r="G176" s="904"/>
      <c r="H176" s="904"/>
      <c r="I176" s="904"/>
      <c r="J176" s="904"/>
    </row>
    <row r="177" spans="1:17" ht="15" customHeight="1" x14ac:dyDescent="0.2">
      <c r="A177" s="904"/>
      <c r="B177" s="904"/>
      <c r="C177" s="904"/>
      <c r="D177" s="904"/>
      <c r="E177" s="904"/>
      <c r="F177" s="904"/>
      <c r="G177" s="904"/>
      <c r="H177" s="904"/>
      <c r="I177" s="904"/>
      <c r="J177" s="904"/>
    </row>
    <row r="178" spans="1:17" ht="15" customHeight="1" x14ac:dyDescent="0.2">
      <c r="A178" s="26"/>
      <c r="B178" s="26"/>
      <c r="C178" s="857"/>
      <c r="D178" s="174"/>
      <c r="E178" s="747"/>
      <c r="F178" s="26"/>
      <c r="G178" s="26"/>
      <c r="H178" s="26"/>
      <c r="I178" s="26"/>
      <c r="J178" s="746"/>
    </row>
    <row r="179" spans="1:17" x14ac:dyDescent="0.2">
      <c r="A179" s="26"/>
      <c r="B179" s="26"/>
      <c r="C179" s="857"/>
      <c r="D179" s="174"/>
      <c r="E179" s="747"/>
      <c r="F179" s="26"/>
      <c r="G179" s="26"/>
      <c r="H179" s="26"/>
      <c r="I179" s="26"/>
      <c r="J179" s="746"/>
    </row>
    <row r="180" spans="1:17" x14ac:dyDescent="0.2">
      <c r="A180" s="26"/>
      <c r="B180" s="26"/>
      <c r="C180" s="857"/>
      <c r="D180" s="174"/>
      <c r="E180" s="747"/>
      <c r="F180" s="26"/>
      <c r="G180" s="26"/>
      <c r="H180" s="26"/>
      <c r="I180" s="26"/>
      <c r="J180" s="746"/>
    </row>
    <row r="181" spans="1:17" x14ac:dyDescent="0.2">
      <c r="A181" s="26"/>
      <c r="B181" s="26"/>
      <c r="C181" s="857"/>
      <c r="D181" s="174"/>
      <c r="E181" s="747"/>
      <c r="F181" s="26"/>
      <c r="G181" s="26"/>
      <c r="H181" s="26"/>
      <c r="I181" s="26"/>
      <c r="J181" s="746"/>
    </row>
    <row r="182" spans="1:17" x14ac:dyDescent="0.2">
      <c r="A182" s="26"/>
      <c r="B182" s="26"/>
      <c r="C182" s="857"/>
      <c r="D182" s="174"/>
      <c r="E182" s="747"/>
      <c r="F182" s="26"/>
      <c r="G182" s="26"/>
      <c r="H182" s="26"/>
      <c r="I182" s="26"/>
      <c r="J182" s="746"/>
    </row>
    <row r="183" spans="1:17" x14ac:dyDescent="0.2">
      <c r="A183" s="26"/>
      <c r="B183" s="26"/>
      <c r="C183" s="857"/>
      <c r="D183" s="174"/>
      <c r="E183" s="747"/>
      <c r="F183" s="26"/>
      <c r="G183" s="26"/>
      <c r="H183" s="26"/>
      <c r="I183" s="26"/>
      <c r="J183" s="746"/>
    </row>
    <row r="184" spans="1:17" x14ac:dyDescent="0.2">
      <c r="A184" s="26"/>
      <c r="B184" s="26"/>
      <c r="C184" s="857"/>
      <c r="D184" s="174"/>
      <c r="E184" s="747"/>
      <c r="F184" s="26"/>
      <c r="G184" s="26"/>
      <c r="H184" s="26"/>
      <c r="I184" s="26"/>
      <c r="J184" s="746"/>
    </row>
    <row r="185" spans="1:17" x14ac:dyDescent="0.2">
      <c r="A185" s="26"/>
      <c r="B185" s="26"/>
      <c r="C185" s="857"/>
      <c r="D185" s="174"/>
      <c r="E185" s="747"/>
      <c r="F185" s="26"/>
      <c r="G185" s="26"/>
      <c r="H185" s="26"/>
      <c r="I185" s="26"/>
      <c r="J185" s="746"/>
    </row>
    <row r="186" spans="1:17" x14ac:dyDescent="0.2">
      <c r="A186" s="26"/>
      <c r="B186" s="26"/>
      <c r="C186" s="857"/>
      <c r="D186" s="174"/>
      <c r="E186" s="747"/>
      <c r="F186" s="26"/>
      <c r="G186" s="26"/>
      <c r="H186" s="26"/>
      <c r="I186" s="26"/>
      <c r="J186" s="746"/>
    </row>
    <row r="187" spans="1:17" x14ac:dyDescent="0.2">
      <c r="A187" s="26"/>
      <c r="B187" s="26"/>
      <c r="C187" s="857"/>
      <c r="D187" s="174"/>
      <c r="E187" s="747"/>
      <c r="F187" s="26"/>
      <c r="G187" s="26"/>
      <c r="H187" s="26"/>
      <c r="I187" s="26"/>
      <c r="J187" s="746"/>
    </row>
    <row r="188" spans="1:17" x14ac:dyDescent="0.2">
      <c r="A188" s="26"/>
      <c r="B188" s="26"/>
      <c r="C188" s="857"/>
      <c r="D188" s="174"/>
      <c r="E188" s="747"/>
      <c r="F188" s="26"/>
      <c r="G188" s="26"/>
      <c r="H188" s="26"/>
      <c r="I188" s="26"/>
      <c r="J188" s="746"/>
    </row>
    <row r="189" spans="1:17" x14ac:dyDescent="0.2">
      <c r="A189" s="26"/>
      <c r="B189" s="26"/>
      <c r="C189" s="857"/>
      <c r="D189" s="174"/>
      <c r="E189" s="747"/>
      <c r="F189" s="26"/>
      <c r="G189" s="26"/>
      <c r="H189" s="26"/>
      <c r="I189" s="26"/>
      <c r="J189" s="746"/>
    </row>
    <row r="190" spans="1:17" x14ac:dyDescent="0.2">
      <c r="A190" s="26"/>
      <c r="B190" s="26"/>
      <c r="C190" s="857"/>
      <c r="D190" s="174"/>
      <c r="E190" s="747"/>
      <c r="F190" s="26"/>
      <c r="G190" s="26"/>
      <c r="H190" s="26"/>
      <c r="I190" s="26"/>
      <c r="J190" s="746"/>
    </row>
    <row r="191" spans="1:17" x14ac:dyDescent="0.2">
      <c r="A191" s="26"/>
      <c r="B191" s="26"/>
      <c r="C191" s="857"/>
      <c r="D191" s="174"/>
      <c r="E191" s="747"/>
      <c r="F191" s="26"/>
      <c r="G191" s="26"/>
      <c r="H191" s="26"/>
      <c r="I191" s="26"/>
      <c r="J191" s="746"/>
    </row>
    <row r="192" spans="1:17" s="788" customFormat="1" x14ac:dyDescent="0.2">
      <c r="A192" s="26"/>
      <c r="B192" s="26"/>
      <c r="C192" s="857"/>
      <c r="D192" s="174"/>
      <c r="E192" s="747"/>
      <c r="F192" s="26"/>
      <c r="G192" s="26"/>
      <c r="H192" s="26"/>
      <c r="I192" s="26"/>
      <c r="J192" s="746"/>
      <c r="K192"/>
      <c r="L192"/>
      <c r="M192"/>
      <c r="N192"/>
      <c r="O192"/>
      <c r="P192"/>
      <c r="Q192"/>
    </row>
    <row r="193" spans="1:17" s="788" customFormat="1" x14ac:dyDescent="0.2">
      <c r="A193" s="26"/>
      <c r="B193" s="26"/>
      <c r="C193" s="857"/>
      <c r="D193" s="174"/>
      <c r="E193" s="747"/>
      <c r="F193" s="26"/>
      <c r="G193" s="26"/>
      <c r="H193" s="26"/>
      <c r="I193" s="26"/>
      <c r="J193" s="746"/>
      <c r="K193"/>
      <c r="L193"/>
      <c r="M193"/>
      <c r="N193"/>
      <c r="O193"/>
      <c r="P193"/>
      <c r="Q193"/>
    </row>
    <row r="194" spans="1:17" s="788" customFormat="1" x14ac:dyDescent="0.2">
      <c r="A194" s="26"/>
      <c r="B194" s="26"/>
      <c r="C194" s="857"/>
      <c r="D194" s="174"/>
      <c r="E194" s="747"/>
      <c r="F194" s="26"/>
      <c r="G194" s="26"/>
      <c r="H194" s="26"/>
      <c r="I194" s="26"/>
      <c r="J194" s="746"/>
      <c r="K194"/>
      <c r="L194"/>
      <c r="M194"/>
      <c r="N194"/>
      <c r="O194"/>
      <c r="P194"/>
      <c r="Q194"/>
    </row>
    <row r="195" spans="1:17" s="788" customFormat="1" x14ac:dyDescent="0.2">
      <c r="A195" s="789"/>
      <c r="B195" s="789"/>
      <c r="C195" s="790"/>
      <c r="D195" s="791"/>
      <c r="E195" s="792"/>
      <c r="F195" s="789"/>
      <c r="G195" s="789"/>
      <c r="H195" s="789"/>
      <c r="I195" s="789"/>
      <c r="J195" s="793"/>
      <c r="K195"/>
      <c r="L195"/>
      <c r="M195"/>
      <c r="N195"/>
      <c r="O195"/>
      <c r="P195"/>
      <c r="Q195"/>
    </row>
  </sheetData>
  <mergeCells count="62">
    <mergeCell ref="B128:J129"/>
    <mergeCell ref="A144:J144"/>
    <mergeCell ref="A145:J145"/>
    <mergeCell ref="A146:J146"/>
    <mergeCell ref="A148:B148"/>
    <mergeCell ref="C148:C150"/>
    <mergeCell ref="D148:D150"/>
    <mergeCell ref="E148:E150"/>
    <mergeCell ref="F148:J148"/>
    <mergeCell ref="A149:A150"/>
    <mergeCell ref="B149:B150"/>
    <mergeCell ref="F149:F150"/>
    <mergeCell ref="G149:G150"/>
    <mergeCell ref="I149:I150"/>
    <mergeCell ref="J149:J150"/>
    <mergeCell ref="A100:B100"/>
    <mergeCell ref="C100:C102"/>
    <mergeCell ref="D100:D102"/>
    <mergeCell ref="E100:E102"/>
    <mergeCell ref="F100:J100"/>
    <mergeCell ref="A101:A102"/>
    <mergeCell ref="B101:B102"/>
    <mergeCell ref="F101:F102"/>
    <mergeCell ref="G101:G102"/>
    <mergeCell ref="I101:I102"/>
    <mergeCell ref="J101:J102"/>
    <mergeCell ref="I54:I55"/>
    <mergeCell ref="J54:J55"/>
    <mergeCell ref="A97:J97"/>
    <mergeCell ref="A98:J98"/>
    <mergeCell ref="D99:F99"/>
    <mergeCell ref="A1:J1"/>
    <mergeCell ref="A2:J2"/>
    <mergeCell ref="A3:J3"/>
    <mergeCell ref="A5:B5"/>
    <mergeCell ref="C5:C7"/>
    <mergeCell ref="D5:D7"/>
    <mergeCell ref="E5:E7"/>
    <mergeCell ref="F5:J5"/>
    <mergeCell ref="A6:A7"/>
    <mergeCell ref="B6:B7"/>
    <mergeCell ref="F6:F7"/>
    <mergeCell ref="G6:G7"/>
    <mergeCell ref="I6:I7"/>
    <mergeCell ref="J6:J7"/>
    <mergeCell ref="E4:F4"/>
    <mergeCell ref="A176:J177"/>
    <mergeCell ref="A96:J96"/>
    <mergeCell ref="B77:J78"/>
    <mergeCell ref="A49:J49"/>
    <mergeCell ref="B35:J36"/>
    <mergeCell ref="A50:J50"/>
    <mergeCell ref="A51:J51"/>
    <mergeCell ref="A53:B53"/>
    <mergeCell ref="C53:C55"/>
    <mergeCell ref="D53:D55"/>
    <mergeCell ref="E53:E55"/>
    <mergeCell ref="F53:J53"/>
    <mergeCell ref="A54:A55"/>
    <mergeCell ref="B54:B55"/>
    <mergeCell ref="F54:F55"/>
    <mergeCell ref="G54:G55"/>
  </mergeCells>
  <hyperlinks>
    <hyperlink ref="B8" r:id="rId1" display="https://www.iwwfed-ea.org/classic/rl2025/eame/index.php?skier=GBR502010050" xr:uid="{00000000-0004-0000-0000-000000000000}"/>
    <hyperlink ref="B10" r:id="rId2" display="https://www.iwwfed-ea.org/classic/rl2025/eame/index.php?skier=GBR362010184" xr:uid="{00000000-0004-0000-0000-000001000000}"/>
    <hyperlink ref="B11" r:id="rId3" display="https://www.iwwfed-ea.org/classic/rl2025/eame/index.php?skier=SWE602014347" xr:uid="{00000000-0004-0000-0000-000002000000}"/>
    <hyperlink ref="B12" r:id="rId4" display="https://www.iwwfed-ea.org/classic/rl2025/eame/index.php?skier=ITA872008227" xr:uid="{00000000-0004-0000-0000-000003000000}"/>
    <hyperlink ref="B13" r:id="rId5" display="https://www.iwwfed-ea.org/classic/rl2025/eame/index.php?skier=ITA612008074" xr:uid="{00000000-0004-0000-0000-000004000000}"/>
    <hyperlink ref="B14" r:id="rId6" display="https://www.iwwfed-ea.org/classic/rl2025/eame/index.php?skier=GBR372012156" xr:uid="{00000000-0004-0000-0000-000005000000}"/>
    <hyperlink ref="B15" r:id="rId7" display="https://www.iwwfed-ea.org/classic/rl2025/eame/index.php?skier=FRA122006603" xr:uid="{00000000-0004-0000-0000-000006000000}"/>
    <hyperlink ref="B16" r:id="rId8" display="https://www.iwwfed-ea.org/classic/rl2025/eame/index.php?skier=FRA182006504" xr:uid="{00000000-0004-0000-0000-000007000000}"/>
    <hyperlink ref="B17" r:id="rId9" display="https://www.iwwfed-ea.org/classic/rl2025/eame/index.php?skier=GBR452014449" xr:uid="{00000000-0004-0000-0000-000008000000}"/>
    <hyperlink ref="B18" r:id="rId10" display="https://www.iwwfed-ea.org/classic/rl2025/eame/index.php?skier=CZE852009618" xr:uid="{00000000-0004-0000-0000-000009000000}"/>
    <hyperlink ref="B19" r:id="rId11" display="https://www.iwwfed-ea.org/classic/rl2025/eame/index.php?skier=ITA632009011" xr:uid="{00000000-0004-0000-0000-00000A000000}"/>
    <hyperlink ref="B9" r:id="rId12" display="https://www.iwwfed-ea.org/classic/rl2025/eame/index.php?skier=GBR472007820" xr:uid="{00000000-0004-0000-0000-00000B000000}"/>
    <hyperlink ref="B23" r:id="rId13" display="https://www.iwwfed-ea.org/classic/rl2025/eame/index.php?skier=UKR112017726" xr:uid="{00000000-0004-0000-0000-00000C000000}"/>
    <hyperlink ref="B24" r:id="rId14" display="https://www.iwwfed-ea.org/classic/rl2025/eame/index.php?skier=UKR152022995" xr:uid="{00000000-0004-0000-0000-00000D000000}"/>
    <hyperlink ref="B25" r:id="rId15" display="https://www.iwwfed-ea.org/classic/rl2025/eame/index.php?skier=IWF100200001" xr:uid="{00000000-0004-0000-0000-00000E000000}"/>
    <hyperlink ref="J8" r:id="rId16" tooltip="Stillwater Fall Record_x000d_Stillwater Lakes, Palm Bay, FL_x000d_19.10.2025" display="http://www.iwsftournament.com/homologation/scorebooks/20251020141002Scorebook26S049CS.HTM" xr:uid="{00000000-0004-0000-0000-00000F000000}"/>
    <hyperlink ref="J10" r:id="rId17" tooltip="Sunset Cup_x000d_Sunset Lakes, Groveland, FL_x000d_18.05.2025" display="http://www.iwsftournament.com/homologation/scorebooks/20250520080501Scorebook25S088CS.HTM" xr:uid="{00000000-0004-0000-0000-000010000000}"/>
    <hyperlink ref="J11" r:id="rId18" tooltip="Sola Cup_x000d_Karlstad, Orsholmstjorn_x000d_27.07.2025" display="https://www.iwwfed-ea.org/classic/25SWE006/" xr:uid="{00000000-0004-0000-0000-000011000000}"/>
    <hyperlink ref="J13" r:id="rId19" tooltip="Laghetto Slalom Cup_x000d_Sperlonga_x000d_28.09.2025" display="https://www.iwwfed-ea.org/classic/25ITA016/" xr:uid="{00000000-0004-0000-0000-000012000000}"/>
    <hyperlink ref="J14" r:id="rId20" tooltip="XI San Gervasio Pro Am_x000d_San Gervasio Bresciano_x000d_06.07.2025" display="https://www.iwwfed-ea.org/classic/25ITA002/" xr:uid="{00000000-0004-0000-0000-000013000000}"/>
    <hyperlink ref="J15" r:id="rId21" tooltip="Championnat de Ligue AURA 2025_x000d_Ski Caraibes Albertville_x000d_04.10.2025" display="https://www.iwwfed-ea.org/classic/25FRA208/" xr:uid="{00000000-0004-0000-0000-000014000000}"/>
    <hyperlink ref="J16" r:id="rId22" tooltip="Sunset Cup_x000d_Sunset Lakes, Groveland, FL_x000d_18.05.2025" display="http://www.iwsftournament.com/homologation/scorebooks/20250520080501Scorebook25S088CS.HTM" xr:uid="{00000000-0004-0000-0000-000015000000}"/>
    <hyperlink ref="J17" r:id="rId23" tooltip="California Pro Am_x000d_Shortline Lake, Elk Grove, CA_x000d_20.07.2025" display="http://www.iwsftournament.com/homologation/scorebooks/20250721110701Scorebook25W120CS.HTM" xr:uid="{00000000-0004-0000-0000-000016000000}"/>
    <hyperlink ref="J18" r:id="rId24" tooltip="Monaco Waterski Cup_x000d_CISN_x000d_08.06.2025" display="https://www.iwwfed-ea.org/classic/25MON001/" xr:uid="{00000000-0004-0000-0000-000017000000}"/>
    <hyperlink ref="J19" r:id="rId25" tooltip="XI San Gervasio Pro Am_x000d_San Gervasio Bresciano_x000d_06.07.2025" display="https://www.iwwfed-ea.org/classic/25ITA002/" xr:uid="{00000000-0004-0000-0000-000018000000}"/>
    <hyperlink ref="J9" r:id="rId26" tooltip="XI San Gervasio Pro Am_x000d_San Gervasio Bresciano_x000d_06.07.2025" display="https://www.iwwfed-ea.org/classic/25ITA002/" xr:uid="{00000000-0004-0000-0000-000019000000}"/>
    <hyperlink ref="J23" r:id="rId27" tooltip="JAWS SPRING 3 RND PICK AND CHOOSE WITH FUN_x000d_Lake Leutz, Jacksonville, IL_x000d_06.07.2025" display="http://www.iwsftournament.com/homologation/scorebooks/20250706180702Scorebook25M037CS.HTM" xr:uid="{00000000-0004-0000-0000-00001A000000}"/>
    <hyperlink ref="J24" r:id="rId28" tooltip="2025 IWWF World Waterski Championships_x000d_Recetto_x000d_31.08.2025" display="https://www.iwwfed-ea.org/classic/25IWWF04/" xr:uid="{00000000-0004-0000-0000-00001B000000}"/>
    <hyperlink ref="J25" r:id="rId29" tooltip="Travers Grand Prix_x000d_Sunset Lakes, Groveland, FL_x000d_28.09.2025" display="http://www.iwsftournament.com/homologation/scorebooks/20251001131002Scorebook26S021CS.HTM" xr:uid="{00000000-0004-0000-0000-00001C000000}"/>
    <hyperlink ref="B22" r:id="rId30" display="https://www.iwwfed-ea.org/classic/rl2025/eame/index.php?skier=AUT722017641" xr:uid="{00000000-0004-0000-0000-00001D000000}"/>
    <hyperlink ref="J22" r:id="rId31" tooltip="2025 IWWF World Waterski Championships_x000d_Recetto_x000d_31.08.2025" display="https://www.iwwfed-ea.org/classic/25IWWF04/" xr:uid="{00000000-0004-0000-0000-00001E000000}"/>
    <hyperlink ref="B69" r:id="rId32" display="https://www.iwwfed-ea.org/classic/rl2025/eame/index.php?skier=IWF100200001" xr:uid="{00000000-0004-0000-0000-00001F000000}"/>
    <hyperlink ref="B68" r:id="rId33" display="https://www.iwwfed-ea.org/classic/rl2025/eame/index.php?skier=GRE382022664" xr:uid="{00000000-0004-0000-0000-000020000000}"/>
    <hyperlink ref="B67" r:id="rId34" display="https://www.iwwfed-ea.org/classic/rl2025/eame/index.php?skier=UKR152022995" xr:uid="{00000000-0004-0000-0000-000021000000}"/>
    <hyperlink ref="B66" r:id="rId35" display="https://www.iwwfed-ea.org/classic/rl2025/eame/index.php?skier=UKR112017726" xr:uid="{00000000-0004-0000-0000-000022000000}"/>
    <hyperlink ref="B65" r:id="rId36" display="https://www.iwwfed-ea.org/classic/rl2025/eame/index.php?skier=GRE982018503" xr:uid="{00000000-0004-0000-0000-000023000000}"/>
    <hyperlink ref="B64" r:id="rId37" display="https://www.iwwfed-ea.org/classic/rl2025/eame/index.php?skier=GBR392018428" xr:uid="{00000000-0004-0000-0000-000024000000}"/>
    <hyperlink ref="B63" r:id="rId38" display="https://www.iwwfed-ea.org/classic/rl2025/eame/index.php?skier=GBR982015494" xr:uid="{00000000-0004-0000-0000-000025000000}"/>
    <hyperlink ref="B62" r:id="rId39" display="https://www.iwwfed-ea.org/classic/rl2025/eame/index.php?skier=SWE872019479" xr:uid="{00000000-0004-0000-0000-000026000000}"/>
    <hyperlink ref="B61" r:id="rId40" display="https://www.iwwfed-ea.org/classic/rl2025/eame/index.php?skier=FRA972022515" xr:uid="{00000000-0004-0000-0000-000027000000}"/>
    <hyperlink ref="B60" r:id="rId41" display="https://www.iwwfed-ea.org/classic/rl2025/eame/index.php?skier=FRA932019865" xr:uid="{00000000-0004-0000-0000-000028000000}"/>
    <hyperlink ref="B59" r:id="rId42" display="https://www.iwwfed-ea.org/classic/rl2025/eame/index.php?skier=SUI642016609" xr:uid="{00000000-0004-0000-0000-000029000000}"/>
    <hyperlink ref="B58" r:id="rId43" display="https://www.iwwfed-ea.org/classic/rl2025/eame/index.php?skier=GER842022681" xr:uid="{00000000-0004-0000-0000-00002A000000}"/>
    <hyperlink ref="B57" r:id="rId44" display="https://www.iwwfed-ea.org/classic/rl2025/eame/index.php?skier=ITA232020050" xr:uid="{00000000-0004-0000-0000-00002B000000}"/>
    <hyperlink ref="B56" r:id="rId45" display="https://www.iwwfed-ea.org/classic/rl2025/eame/index.php?skier=FRA822019222" xr:uid="{00000000-0004-0000-0000-00002C000000}"/>
    <hyperlink ref="J69" r:id="rId46" tooltip="Travers Grand Prix_x000d_Sunset Lakes, Groveland, FL_x000d_28.09.2025" display="http://www.iwsftournament.com/homologation/scorebooks/20251001131002Scorebook26S021CS.HTM" xr:uid="{00000000-0004-0000-0000-00002D000000}"/>
    <hyperlink ref="J68" r:id="rId47" tooltip="Hellenic Youth &amp; +35 National Waterski Championshi_x000d_Stratos lake_x000d_03.08.2025" display="https://www.iwwfed-ea.org/classic/25GRE006/" xr:uid="{00000000-0004-0000-0000-00002E000000}"/>
    <hyperlink ref="J67" r:id="rId48" tooltip="2025 IWWF World Waterski Championships_x000d_Recetto_x000d_31.08.2025" display="https://www.iwwfed-ea.org/classic/25IWWF04/" xr:uid="{00000000-0004-0000-0000-00002F000000}"/>
    <hyperlink ref="J66" r:id="rId49" tooltip="JAWS SPRING 3 RND PICK AND CHOOSE WITH FUN_x000d_Lake Leutz, Jacksonville, IL_x000d_06.07.2025" display="http://www.iwsftournament.com/homologation/scorebooks/20250706180702Scorebook25M037CS.HTM" xr:uid="{00000000-0004-0000-0000-000030000000}"/>
    <hyperlink ref="J65" r:id="rId50" tooltip="25th &amp; 26th MICHAILIDIS MASTERS_x000d_KAIAFAS Lake_x000d_27.07.2025" display="https://www.iwwfed-ea.org/classic/25GRE005/" xr:uid="{00000000-0004-0000-0000-000031000000}"/>
    <hyperlink ref="J64" r:id="rId51" tooltip="Malibu June Multi Round_x000d_Hazelwoods Ski World_x000d_22.06.2025" display="https://www.iwwfed-ea.org/classic/25GBR019/" xr:uid="{00000000-0004-0000-0000-000032000000}"/>
    <hyperlink ref="J63" r:id="rId52" tooltip="Sesena/s International Slalom_x000d_Botaski - Sesena Waterski Complex_x000d_05.10.2025" display="https://www.iwwfed-ea.org/classic/25ESP002/" xr:uid="{00000000-0004-0000-0000-000033000000}"/>
    <hyperlink ref="J62" r:id="rId53" tooltip="LACANAU SKI CLASSIC_x000d_Lacanau Ski Club_x000d_14.09.2025" display="https://www.iwwfed-ea.org/classic/25FRA006/" xr:uid="{00000000-0004-0000-0000-000034000000}"/>
    <hyperlink ref="J61" r:id="rId54" tooltip="THE FUNGLISS PRO AM_x000d_FUNGLISS_x000d_22.06.2025" display="https://www.iwwfed-ea.org/classic/25FRA001/" xr:uid="{00000000-0004-0000-0000-000035000000}"/>
    <hyperlink ref="J60" r:id="rId55" tooltip="Aquacup (2+1)_x000d_Aqu'Aventure_x000d_04.07.2025" display="https://www.iwwfed-ea.org/classic/25FRA022/" xr:uid="{00000000-0004-0000-0000-000036000000}"/>
    <hyperlink ref="J59" r:id="rId56" tooltip="LACANAU SKI CLASSIC_x000d_Lacanau Ski Club_x000d_14.09.2025" display="https://www.iwwfed-ea.org/classic/25FRA006/" xr:uid="{00000000-0004-0000-0000-000037000000}"/>
    <hyperlink ref="J58" r:id="rId57" tooltip="2025 IWWF World Waterski Championships_x000d_Recetto_x000d_31.08.2025" display="https://www.iwwfed-ea.org/classic/25IWWF04/" xr:uid="{00000000-0004-0000-0000-000038000000}"/>
    <hyperlink ref="J57" r:id="rId58" tooltip="XI San Gervasio Pro Am_x000d_San Gervasio Bresciano_x000d_06.07.2025" display="https://www.iwwfed-ea.org/classic/25ITA002/" xr:uid="{00000000-0004-0000-0000-000039000000}"/>
    <hyperlink ref="J56" r:id="rId59" tooltip="BAURECH 3 EVENTS_x000d_Windsor Ski Club Baurech_x000d_03.08.2025" display="https://www.iwwfed-ea.org/classic/25FRA031/" xr:uid="{00000000-0004-0000-0000-00003A000000}"/>
    <hyperlink ref="B103" r:id="rId60" display="https://www.iwwfed-ea.org/classic/rl2025/eame/index.php?skier=GBR982015494" xr:uid="{00000000-0004-0000-0000-00003B000000}"/>
    <hyperlink ref="B104" r:id="rId61" display="https://www.iwwfed-ea.org/classic/rl2025/eame/index.php?skier=UKR152022995" xr:uid="{00000000-0004-0000-0000-00003C000000}"/>
    <hyperlink ref="B105" r:id="rId62" display="https://www.iwwfed-ea.org/classic/rl2025/eame/index.php?skier=GRE382022664" xr:uid="{00000000-0004-0000-0000-00003D000000}"/>
    <hyperlink ref="B106" r:id="rId63" display="https://www.iwwfed-ea.org/classic/rl2025/eame/index.php?skier=GER552022820" xr:uid="{00000000-0004-0000-0000-00003E000000}"/>
    <hyperlink ref="B107" r:id="rId64" display="https://www.iwwfed-ea.org/classic/rl2025/eame/index.php?skier=FRA212024254" xr:uid="{00000000-0004-0000-0000-00003F000000}"/>
    <hyperlink ref="B108" r:id="rId65" display="https://www.iwwfed-ea.org/classic/rl2025/eame/index.php?skier=FRA982023614" xr:uid="{00000000-0004-0000-0000-000040000000}"/>
    <hyperlink ref="B109" r:id="rId66" display="https://www.iwwfed-ea.org/classic/rl2025/eame/index.php?skier=AUT042020412" xr:uid="{00000000-0004-0000-0000-000041000000}"/>
    <hyperlink ref="B110" r:id="rId67" display="https://www.iwwfed-ea.org/classic/rl2025/eame/index.php?skier=CYP892020028" xr:uid="{00000000-0004-0000-0000-000042000000}"/>
    <hyperlink ref="B111" r:id="rId68" display="https://www.iwwfed-ea.org/classic/rl2025/eame/index.php?skier=ITA932023260" xr:uid="{00000000-0004-0000-0000-000043000000}"/>
    <hyperlink ref="B112" r:id="rId69" display="https://www.iwwfed-ea.org/classic/rl2025/eame/index.php?skier=BEL122024160" xr:uid="{00000000-0004-0000-0000-000044000000}"/>
    <hyperlink ref="B113" r:id="rId70" display="https://www.iwwfed-ea.org/classic/rl2025/eame/index.php?skier=CZE162020505" xr:uid="{00000000-0004-0000-0000-000045000000}"/>
    <hyperlink ref="J103" r:id="rId71" tooltip="Sesena/s International Slalom_x000d_Botaski - Sesena Waterski Complex_x000d_05.10.2025" display="https://www.iwwfed-ea.org/classic/25ESP002/" xr:uid="{00000000-0004-0000-0000-000046000000}"/>
    <hyperlink ref="J104" r:id="rId72" tooltip="2025 IWWF World Waterski Championships_x000d_Recetto_x000d_31.08.2025" display="https://www.iwwfed-ea.org/classic/25IWWF04/" xr:uid="{00000000-0004-0000-0000-000047000000}"/>
    <hyperlink ref="J105" r:id="rId73" tooltip="Hellenic Youth &amp; +35 National Waterski Championshi_x000d_Stratos lake_x000d_03.08.2025" display="https://www.iwwfed-ea.org/classic/25GRE006/" xr:uid="{00000000-0004-0000-0000-000048000000}"/>
    <hyperlink ref="J106" r:id="rId74" tooltip="MALIBU OPEN_x000d_Lacanau Ski Club_x000d_06.07.2025" display="https://www.iwwfed-ea.org/classic/25FRA005/" xr:uid="{00000000-0004-0000-0000-000049000000}"/>
    <hyperlink ref="J107" r:id="rId75" tooltip="Magic Ski Time_x000d_Nemours Grez/loing_x000d_28.09.2025" display="https://www.iwwfed-ea.org/classic/25FRA009/" xr:uid="{00000000-0004-0000-0000-00004A000000}"/>
    <hyperlink ref="J108" r:id="rId76" tooltip="Austin's Cup 25_x000d_Ski Nautique Club de la Saudrune / Vincent Soubiro_x000d_24.08.2025" display="https://www.iwwfed-ea.org/classic/25FRA028/" xr:uid="{00000000-0004-0000-0000-00004B000000}"/>
    <hyperlink ref="J109" r:id="rId77" tooltip="Swiss Fall Classic_x000d_Swiss Waterski Resort, Clermont, FL_x000d_26.10.2025" display="http://www.iwsftournament.com/homologation/scorebooks/20251027121005Scorebook26S011CS.HTM" xr:uid="{00000000-0004-0000-0000-00004C000000}"/>
    <hyperlink ref="J110" r:id="rId78" tooltip="25th &amp; 26th MICHAILIDIS MASTERS_x000d_KAIAFAS Lake_x000d_27.07.2025" display="https://www.iwwfed-ea.org/classic/25GRE005/" xr:uid="{00000000-0004-0000-0000-00004D000000}"/>
    <hyperlink ref="J111" r:id="rId79" tooltip="Campionati Italiani di Categoria_x000d_Recetto_x000d_07.09.2025" display="https://www.iwwfed-ea.org/classic/25ITA006/" xr:uid="{00000000-0004-0000-0000-00004E000000}"/>
    <hyperlink ref="J112" r:id="rId80" tooltip="SWK-Cup 2025_x000d_S.W.K. Schoten_x000d_17.08.2025" display="https://www.iwwfed-ea.org/classic/25BEL007/" xr:uid="{00000000-0004-0000-0000-00004F000000}"/>
    <hyperlink ref="J113" r:id="rId81" tooltip="2025 IWWF World Waterski Championships_x000d_Recetto_x000d_31.08.2025" display="https://www.iwwfed-ea.org/classic/25IWWF04/" xr:uid="{00000000-0004-0000-0000-000050000000}"/>
    <hyperlink ref="B114" r:id="rId82" display="https://www.iwwfed-ea.org/classic/rl2025/eame/index.php?skier=GBR602023950" xr:uid="{00000000-0004-0000-0000-000051000000}"/>
    <hyperlink ref="B115" r:id="rId83" display="https://www.iwwfed-ea.org/classic/rl2025/eame/index.php?skier=POR812024234" xr:uid="{00000000-0004-0000-0000-000052000000}"/>
    <hyperlink ref="B116" r:id="rId84" display="https://www.iwwfed-ea.org/classic/rl2025/eame/index.php?skier=FRA982023669" xr:uid="{00000000-0004-0000-0000-000053000000}"/>
    <hyperlink ref="B117" r:id="rId85" display="https://www.iwwfed-ea.org/classic/rl2025/eame/index.php?skier=SWE982012603" xr:uid="{00000000-0004-0000-0000-000054000000}"/>
    <hyperlink ref="B118" r:id="rId86" display="https://www.iwwfed-ea.org/classic/rl2025/eame/index.php?skier=ITA702024367" xr:uid="{00000000-0004-0000-0000-000055000000}"/>
    <hyperlink ref="J114" r:id="rId87" tooltip="Malibu Spring Multi_x000d_Hazelwoods Ski World_x000d_05.05.2025" display="https://www.iwwfed-ea.org/classic/25GBR006/" xr:uid="{00000000-0004-0000-0000-000056000000}"/>
    <hyperlink ref="J115" r:id="rId88" tooltip="2025 IWWF E&amp;A Youth (U14 &amp; U17) Championship_x000d_Botaski - Sesena Waterski Complex_x000d_20.07.2025" display="https://www.iwwfed-ea.org/classic/25EURO06/" xr:uid="{00000000-0004-0000-0000-000057000000}"/>
    <hyperlink ref="J116" r:id="rId89" tooltip="Vinney's Cup 25_x000d_Ski Nautique Club de la Saudrune / Vincent Soubiro_x000d_06.07.2025" display="https://www.iwwfed-ea.org/classic/25FRA027/" xr:uid="{00000000-0004-0000-0000-000058000000}"/>
    <hyperlink ref="J117" r:id="rId90" tooltip="2025 IWWF E&amp;A Youth (U14 &amp; U17) Championship_x000d_Botaski - Sesena Waterski Complex_x000d_20.07.2025" display="https://www.iwwfed-ea.org/classic/25EURO06/" xr:uid="{00000000-0004-0000-0000-000059000000}"/>
    <hyperlink ref="J118" r:id="rId91" tooltip="Laghetto Slalom Cup_x000d_Sperlonga_x000d_28.09.2025" display="https://www.iwwfed-ea.org/classic/25ITA016/" xr:uid="{00000000-0004-0000-0000-00005A000000}"/>
    <hyperlink ref="B151" r:id="rId92" display="https://www.iwwfed-ea.org/classic/rl2025/eame/index.php?skier=POL982020535" xr:uid="{00000000-0004-0000-0000-00005B000000}"/>
    <hyperlink ref="B152" r:id="rId93" display="https://www.iwwfed-ea.org/classic/rl2025/eame/index.php?skier=FRA982023670" xr:uid="{00000000-0004-0000-0000-00005C000000}"/>
    <hyperlink ref="B153" r:id="rId94" display="https://www.iwwfed-ea.org/classic/rl2025/eame/index.php?skier=LTU932023943" xr:uid="{00000000-0004-0000-0000-00005D000000}"/>
    <hyperlink ref="B154" r:id="rId95" display="https://www.iwwfed-ea.org/classic/rl2025/eame/index.php?skier=AUT982024303" xr:uid="{00000000-0004-0000-0000-00005E000000}"/>
    <hyperlink ref="B155" r:id="rId96" display="https://www.iwwfed-ea.org/classic/rl2025/eame/index.php?skier=SWE982012518" xr:uid="{00000000-0004-0000-0000-00005F000000}"/>
    <hyperlink ref="B156" r:id="rId97" display="https://www.iwwfed-ea.org/classic/rl2025/eame/index.php?skier=CZE212024157" xr:uid="{00000000-0004-0000-0000-000060000000}"/>
    <hyperlink ref="B157" r:id="rId98" display="https://www.iwwfed-ea.org/classic/rl2025/eame/index.php?skier=AUT982024237" xr:uid="{00000000-0004-0000-0000-000061000000}"/>
    <hyperlink ref="B158" r:id="rId99" display="https://www.iwwfed-ea.org/classic/rl2025/eame/index.php?skier=SWE672024077" xr:uid="{00000000-0004-0000-0000-000062000000}"/>
    <hyperlink ref="B159" r:id="rId100" display="https://www.iwwfed-ea.org/classic/rl2025/eame/index.php?skier=AUT982024281" xr:uid="{00000000-0004-0000-0000-000063000000}"/>
    <hyperlink ref="B160" r:id="rId101" display="https://www.iwwfed-ea.org/classic/rl2025/eame/index.php?skier=FIN972011266" xr:uid="{00000000-0004-0000-0000-000064000000}"/>
    <hyperlink ref="B163" r:id="rId102" display="https://www.iwwfed-ea.org/classic/rl2025/eame/index.php?skier=AUT982024269" xr:uid="{00000000-0004-0000-0000-000065000000}"/>
    <hyperlink ref="B166" r:id="rId103" display="https://www.iwwfed-ea.org/classic/rl2025/eame/index.php?skier=DEN972017105" xr:uid="{00000000-0004-0000-0000-000066000000}"/>
    <hyperlink ref="B164" r:id="rId104" display="https://www.iwwfed-ea.org/classic/rl2025/eame/index.php?skier=SWE982012700" xr:uid="{00000000-0004-0000-0000-000067000000}"/>
    <hyperlink ref="J151" r:id="rId105" tooltip="International German Open 2025_x000d_Feldberg_x000d_10.08.2025" display="https://www.iwwfed-ea.org/classic/25GER003/" xr:uid="{00000000-0004-0000-0000-000068000000}"/>
    <hyperlink ref="J152" r:id="rId106" tooltip="Austin's Cup 25_x000d_Ski Nautique Club de la Saudrune / Vincent Soubiro_x000d_24.08.2025" display="https://www.iwwfed-ea.org/classic/25FRA028/" xr:uid="{00000000-0004-0000-0000-000069000000}"/>
    <hyperlink ref="J153" r:id="rId107" tooltip="Slastad Fall Slalom_x000d_Slastad VSK_x000d_31.08.2025" display="https://www.iwwfed-ea.org/classic/25NOR002/" xr:uid="{00000000-0004-0000-0000-00006A000000}"/>
    <hyperlink ref="J154" r:id="rId108" tooltip="II Jolly Overall Cup_x000d_San Gervasio Bresciano_x000d_14.09.2025" display="https://www.iwwfed-ea.org/classic/25ITA004/" xr:uid="{00000000-0004-0000-0000-00006B000000}"/>
    <hyperlink ref="J155" r:id="rId109" tooltip="+35 SM / Linkoping Open_x000d_Linkoping Vattenskidklubb_x000d_10.08.2025" display="https://www.iwwfed-ea.org/classic/25SWE004/" xr:uid="{00000000-0004-0000-0000-00006C000000}"/>
    <hyperlink ref="J156" r:id="rId110" tooltip="O Pohar TJ Slavoj Plzen_x000d_HRACHOLUSKY_x000d_27.07.2025" display="https://www.iwwfed-ea.org/classic/25CZE001/" xr:uid="{00000000-0004-0000-0000-00006D000000}"/>
    <hyperlink ref="J157" r:id="rId111" tooltip="Austrian Masters All Categories_x000d_Fischlham_x000d_17.08.2025" display="https://www.iwwfed-ea.org/classic/25AUT006/" xr:uid="{00000000-0004-0000-0000-00006E000000}"/>
    <hyperlink ref="J158" r:id="rId112" tooltip="VVK International slalom and jump_x000d_Vallensb?k Vandskiklub_x000d_21.09.2025" display="https://www.iwwfed-ea.org/classic/25DEN003/" xr:uid="{00000000-0004-0000-0000-00006F000000}"/>
    <hyperlink ref="J159" r:id="rId113" tooltip="Austrian Masters All Categories_x000d_Fischlham_x000d_17.08.2025" display="https://www.iwwfed-ea.org/classic/25AUT006/" xr:uid="{00000000-0004-0000-0000-000070000000}"/>
    <hyperlink ref="J160" r:id="rId114" tooltip="September Slalom_x000d_Niihama Waterski Center_x000d_14.09.2025" display="https://www.iwwfed-ea.org/classic/25FIN005/" xr:uid="{00000000-0004-0000-0000-000071000000}"/>
    <hyperlink ref="J163" r:id="rId115" tooltip="Austrian Open 2025_x000d_Fischlham_x000d_06.07.2025" display="https://www.iwwfed-ea.org/classic/25AUT002/" xr:uid="{00000000-0004-0000-0000-000072000000}"/>
    <hyperlink ref="J166" r:id="rId116" tooltip="Open DM_x000d_Vallensb?k Vandskiklub_x000d_17.08.2025" display="https://www.iwwfed-ea.org/classic/25DEN002/" xr:uid="{00000000-0004-0000-0000-000073000000}"/>
    <hyperlink ref="J164" r:id="rId117" tooltip="Sola Cup_x000d_Karlstad, Orsholmstjorn_x000d_27.07.2025" display="https://www.iwwfed-ea.org/classic/25SWE006/" xr:uid="{00000000-0004-0000-0000-000074000000}"/>
  </hyperlinks>
  <pageMargins left="0.51020408163265307" right="0.35076530612244899" top="0.19685039370078741" bottom="0.35433070866141736" header="0.19685039370078741" footer="0.11811023622047245"/>
  <pageSetup paperSize="9" orientation="portrait" horizontalDpi="0" verticalDpi="0" r:id="rId1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1"/>
  <sheetViews>
    <sheetView view="pageLayout" topLeftCell="A130" zoomScale="96" zoomScaleNormal="100" zoomScalePageLayoutView="96" workbookViewId="0">
      <selection activeCell="J56" sqref="J56"/>
    </sheetView>
  </sheetViews>
  <sheetFormatPr defaultRowHeight="15" x14ac:dyDescent="0.2"/>
  <cols>
    <col min="1" max="1" width="5.37890625" bestFit="1" customWidth="1"/>
    <col min="2" max="2" width="25.9609375" customWidth="1"/>
    <col min="3" max="3" width="6.05078125" style="309" customWidth="1"/>
    <col min="4" max="4" width="6.05078125" style="132" customWidth="1"/>
    <col min="5" max="5" width="5.91796875" customWidth="1"/>
    <col min="6" max="6" width="9.55078125" style="310" customWidth="1"/>
    <col min="7" max="7" width="9.4140625" style="132" customWidth="1"/>
    <col min="8" max="8" width="6.72265625" style="211" customWidth="1"/>
    <col min="9" max="9" width="10.625" customWidth="1"/>
  </cols>
  <sheetData>
    <row r="1" spans="1:9" x14ac:dyDescent="0.2">
      <c r="A1" s="905" t="s">
        <v>19</v>
      </c>
      <c r="B1" s="905"/>
      <c r="C1" s="905"/>
      <c r="D1" s="905"/>
      <c r="E1" s="905"/>
      <c r="F1" s="905"/>
      <c r="G1" s="905"/>
      <c r="H1" s="905"/>
      <c r="I1" s="905"/>
    </row>
    <row r="2" spans="1:9" x14ac:dyDescent="0.2">
      <c r="A2" s="905" t="s">
        <v>20</v>
      </c>
      <c r="B2" s="905"/>
      <c r="C2" s="905"/>
      <c r="D2" s="905"/>
      <c r="E2" s="905"/>
      <c r="F2" s="905"/>
      <c r="G2" s="905"/>
      <c r="H2" s="905"/>
      <c r="I2" s="905"/>
    </row>
    <row r="3" spans="1:9" ht="15.75" customHeight="1" x14ac:dyDescent="0.2">
      <c r="A3" s="243"/>
      <c r="B3" s="78"/>
      <c r="C3" s="246"/>
      <c r="D3" s="246" t="s">
        <v>68</v>
      </c>
      <c r="E3" s="78"/>
      <c r="F3" s="78"/>
      <c r="G3" s="78"/>
      <c r="H3" s="78"/>
      <c r="I3" s="78"/>
    </row>
    <row r="4" spans="1:9" ht="15" customHeight="1" x14ac:dyDescent="0.2">
      <c r="A4" s="243"/>
      <c r="B4" s="243"/>
      <c r="C4" s="955" t="s">
        <v>134</v>
      </c>
      <c r="D4" s="955"/>
      <c r="E4" s="243"/>
      <c r="F4" s="271"/>
      <c r="G4" s="119"/>
      <c r="H4" s="110"/>
      <c r="I4" s="243"/>
    </row>
    <row r="5" spans="1:9" ht="16.5" customHeight="1" x14ac:dyDescent="0.2">
      <c r="A5" s="936" t="s">
        <v>135</v>
      </c>
      <c r="B5" s="936"/>
      <c r="C5" s="951" t="s">
        <v>0</v>
      </c>
      <c r="D5" s="954" t="s">
        <v>1</v>
      </c>
      <c r="E5" s="954" t="s">
        <v>136</v>
      </c>
      <c r="F5" s="939" t="s">
        <v>18</v>
      </c>
      <c r="G5" s="939"/>
      <c r="H5" s="939"/>
      <c r="I5" s="939"/>
    </row>
    <row r="6" spans="1:9" ht="15.75" customHeight="1" x14ac:dyDescent="0.2">
      <c r="A6" s="946" t="s">
        <v>137</v>
      </c>
      <c r="B6" s="948" t="s">
        <v>23</v>
      </c>
      <c r="C6" s="952"/>
      <c r="D6" s="954"/>
      <c r="E6" s="954"/>
      <c r="F6" s="950" t="s">
        <v>2</v>
      </c>
      <c r="G6" s="943" t="s">
        <v>3</v>
      </c>
      <c r="H6" s="944" t="s">
        <v>138</v>
      </c>
      <c r="I6" s="923" t="s">
        <v>25</v>
      </c>
    </row>
    <row r="7" spans="1:9" ht="16.5" customHeight="1" x14ac:dyDescent="0.2">
      <c r="A7" s="947"/>
      <c r="B7" s="949"/>
      <c r="C7" s="953"/>
      <c r="D7" s="954"/>
      <c r="E7" s="954"/>
      <c r="F7" s="950"/>
      <c r="G7" s="943"/>
      <c r="H7" s="944"/>
      <c r="I7" s="923"/>
    </row>
    <row r="8" spans="1:9" ht="21" customHeight="1" x14ac:dyDescent="0.2">
      <c r="A8" s="32">
        <v>1</v>
      </c>
      <c r="B8" s="57" t="s">
        <v>139</v>
      </c>
      <c r="C8" s="250">
        <v>2000</v>
      </c>
      <c r="D8" s="247" t="s">
        <v>140</v>
      </c>
      <c r="E8" s="273" t="s">
        <v>14</v>
      </c>
      <c r="F8" s="274">
        <v>12450</v>
      </c>
      <c r="G8" s="275">
        <f t="shared" ref="G8:G25" si="0">F8*1000/12570</f>
        <v>990.45346062052511</v>
      </c>
      <c r="H8" s="276">
        <v>1</v>
      </c>
      <c r="I8" s="277" t="s">
        <v>34</v>
      </c>
    </row>
    <row r="9" spans="1:9" ht="18" x14ac:dyDescent="0.2">
      <c r="A9" s="32">
        <v>2</v>
      </c>
      <c r="B9" s="57" t="s">
        <v>141</v>
      </c>
      <c r="C9" s="250">
        <v>1999</v>
      </c>
      <c r="D9" s="247" t="s">
        <v>140</v>
      </c>
      <c r="E9" s="273" t="s">
        <v>15</v>
      </c>
      <c r="F9" s="278">
        <v>12400</v>
      </c>
      <c r="G9" s="275">
        <f t="shared" si="0"/>
        <v>986.47573587907721</v>
      </c>
      <c r="H9" s="279">
        <v>2</v>
      </c>
      <c r="I9" s="280" t="s">
        <v>142</v>
      </c>
    </row>
    <row r="10" spans="1:9" ht="18" x14ac:dyDescent="0.2">
      <c r="A10" s="32">
        <v>3</v>
      </c>
      <c r="B10" s="57" t="s">
        <v>143</v>
      </c>
      <c r="C10" s="250" t="s">
        <v>46</v>
      </c>
      <c r="D10" s="250" t="s">
        <v>4</v>
      </c>
      <c r="E10" s="273" t="s">
        <v>14</v>
      </c>
      <c r="F10" s="274">
        <v>12090</v>
      </c>
      <c r="G10" s="275">
        <f t="shared" si="0"/>
        <v>961.8138424821002</v>
      </c>
      <c r="H10" s="281">
        <v>3</v>
      </c>
      <c r="I10" s="277" t="s">
        <v>144</v>
      </c>
    </row>
    <row r="11" spans="1:9" ht="18" x14ac:dyDescent="0.2">
      <c r="A11" s="32">
        <v>4</v>
      </c>
      <c r="B11" s="57" t="s">
        <v>145</v>
      </c>
      <c r="C11" s="250">
        <v>1998</v>
      </c>
      <c r="D11" s="247" t="s">
        <v>140</v>
      </c>
      <c r="E11" s="273" t="s">
        <v>13</v>
      </c>
      <c r="F11" s="278">
        <v>11830</v>
      </c>
      <c r="G11" s="275">
        <f t="shared" si="0"/>
        <v>941.12967382657121</v>
      </c>
      <c r="H11" s="282">
        <v>4</v>
      </c>
      <c r="I11" s="280" t="s">
        <v>88</v>
      </c>
    </row>
    <row r="12" spans="1:9" ht="18" x14ac:dyDescent="0.2">
      <c r="A12" s="32">
        <v>5</v>
      </c>
      <c r="B12" s="57" t="s">
        <v>146</v>
      </c>
      <c r="C12" s="250" t="s">
        <v>43</v>
      </c>
      <c r="D12" s="283" t="s">
        <v>4</v>
      </c>
      <c r="E12" s="273" t="s">
        <v>14</v>
      </c>
      <c r="F12" s="274">
        <v>11760</v>
      </c>
      <c r="G12" s="275">
        <f t="shared" si="0"/>
        <v>935.5608591885441</v>
      </c>
      <c r="H12" s="284">
        <v>5</v>
      </c>
      <c r="I12" s="277" t="s">
        <v>147</v>
      </c>
    </row>
    <row r="13" spans="1:9" ht="18" x14ac:dyDescent="0.2">
      <c r="A13" s="32">
        <v>6</v>
      </c>
      <c r="B13" s="57" t="s">
        <v>148</v>
      </c>
      <c r="C13" s="250">
        <v>2000</v>
      </c>
      <c r="D13" s="247" t="s">
        <v>140</v>
      </c>
      <c r="E13" s="273" t="s">
        <v>28</v>
      </c>
      <c r="F13" s="278">
        <v>11480</v>
      </c>
      <c r="G13" s="275">
        <f t="shared" si="0"/>
        <v>913.2856006364359</v>
      </c>
      <c r="H13" s="285">
        <v>6</v>
      </c>
      <c r="I13" s="280" t="s">
        <v>99</v>
      </c>
    </row>
    <row r="14" spans="1:9" ht="18" x14ac:dyDescent="0.2">
      <c r="A14" s="32">
        <v>7</v>
      </c>
      <c r="B14" s="57" t="s">
        <v>149</v>
      </c>
      <c r="C14" s="250">
        <v>1992</v>
      </c>
      <c r="D14" s="247" t="s">
        <v>140</v>
      </c>
      <c r="E14" s="273" t="s">
        <v>11</v>
      </c>
      <c r="F14" s="274">
        <v>10730</v>
      </c>
      <c r="G14" s="275">
        <f t="shared" si="0"/>
        <v>853.61972951471762</v>
      </c>
      <c r="H14" s="285">
        <v>7</v>
      </c>
      <c r="I14" s="280" t="s">
        <v>150</v>
      </c>
    </row>
    <row r="15" spans="1:9" ht="18" x14ac:dyDescent="0.2">
      <c r="A15" s="32">
        <v>8</v>
      </c>
      <c r="B15" s="57" t="s">
        <v>151</v>
      </c>
      <c r="C15" s="250">
        <v>1991</v>
      </c>
      <c r="D15" s="247" t="s">
        <v>140</v>
      </c>
      <c r="E15" s="273" t="s">
        <v>28</v>
      </c>
      <c r="F15" s="278">
        <v>10630</v>
      </c>
      <c r="G15" s="275">
        <f t="shared" si="0"/>
        <v>845.66428003182182</v>
      </c>
      <c r="H15" s="285">
        <v>8</v>
      </c>
      <c r="I15" s="286" t="s">
        <v>63</v>
      </c>
    </row>
    <row r="16" spans="1:9" ht="18" x14ac:dyDescent="0.2">
      <c r="A16" s="32">
        <v>9</v>
      </c>
      <c r="B16" s="57" t="s">
        <v>152</v>
      </c>
      <c r="C16" s="250">
        <v>2003</v>
      </c>
      <c r="D16" s="247" t="s">
        <v>140</v>
      </c>
      <c r="E16" s="273" t="s">
        <v>14</v>
      </c>
      <c r="F16" s="274">
        <v>10450</v>
      </c>
      <c r="G16" s="275">
        <f t="shared" si="0"/>
        <v>831.34447096260942</v>
      </c>
      <c r="H16" s="285">
        <v>9</v>
      </c>
      <c r="I16" s="277" t="s">
        <v>153</v>
      </c>
    </row>
    <row r="17" spans="1:9" ht="18" x14ac:dyDescent="0.2">
      <c r="A17" s="32">
        <v>10</v>
      </c>
      <c r="B17" s="244" t="s">
        <v>154</v>
      </c>
      <c r="C17" s="232">
        <v>2004</v>
      </c>
      <c r="D17" s="287" t="s">
        <v>140</v>
      </c>
      <c r="E17" s="80" t="s">
        <v>9</v>
      </c>
      <c r="F17" s="50">
        <v>10300</v>
      </c>
      <c r="G17" s="275">
        <f t="shared" si="0"/>
        <v>819.41129673826572</v>
      </c>
      <c r="H17" s="285">
        <v>11</v>
      </c>
      <c r="I17" s="21" t="s">
        <v>155</v>
      </c>
    </row>
    <row r="18" spans="1:9" ht="18" x14ac:dyDescent="0.2">
      <c r="A18" s="32">
        <v>11</v>
      </c>
      <c r="B18" s="57" t="s">
        <v>156</v>
      </c>
      <c r="C18" s="250" t="s">
        <v>36</v>
      </c>
      <c r="D18" s="288" t="s">
        <v>140</v>
      </c>
      <c r="E18" s="273" t="s">
        <v>12</v>
      </c>
      <c r="F18" s="274">
        <v>10240</v>
      </c>
      <c r="G18" s="275">
        <f t="shared" si="0"/>
        <v>814.63802704852822</v>
      </c>
      <c r="H18" s="285">
        <v>12</v>
      </c>
      <c r="I18" s="289" t="s">
        <v>29</v>
      </c>
    </row>
    <row r="19" spans="1:9" ht="18.75" thickBot="1" x14ac:dyDescent="0.25">
      <c r="A19" s="290">
        <v>12</v>
      </c>
      <c r="B19" s="77" t="s">
        <v>157</v>
      </c>
      <c r="C19" s="126" t="s">
        <v>46</v>
      </c>
      <c r="D19" s="126" t="s">
        <v>4</v>
      </c>
      <c r="E19" s="291" t="s">
        <v>10</v>
      </c>
      <c r="F19" s="292">
        <v>10200</v>
      </c>
      <c r="G19" s="293">
        <f t="shared" si="0"/>
        <v>811.45584725536992</v>
      </c>
      <c r="H19" s="294">
        <v>13</v>
      </c>
      <c r="I19" s="295" t="s">
        <v>27</v>
      </c>
    </row>
    <row r="20" spans="1:9" ht="18.75" thickTop="1" x14ac:dyDescent="0.2">
      <c r="A20" s="296">
        <v>13</v>
      </c>
      <c r="B20" s="72" t="s">
        <v>158</v>
      </c>
      <c r="C20" s="253" t="s">
        <v>104</v>
      </c>
      <c r="D20" s="253" t="s">
        <v>4</v>
      </c>
      <c r="E20" s="297" t="s">
        <v>13</v>
      </c>
      <c r="F20" s="298">
        <v>10170</v>
      </c>
      <c r="G20" s="299">
        <f t="shared" si="0"/>
        <v>809.06921241050122</v>
      </c>
      <c r="H20" s="300">
        <v>14</v>
      </c>
      <c r="I20" s="301" t="s">
        <v>88</v>
      </c>
    </row>
    <row r="21" spans="1:9" ht="18" x14ac:dyDescent="0.2">
      <c r="A21" s="32">
        <v>14</v>
      </c>
      <c r="B21" s="57" t="s">
        <v>159</v>
      </c>
      <c r="C21" s="250">
        <v>2003</v>
      </c>
      <c r="D21" s="247" t="s">
        <v>140</v>
      </c>
      <c r="E21" s="273" t="s">
        <v>12</v>
      </c>
      <c r="F21" s="278">
        <v>10040</v>
      </c>
      <c r="G21" s="275">
        <f t="shared" si="0"/>
        <v>798.72712808273673</v>
      </c>
      <c r="H21" s="302">
        <v>15</v>
      </c>
      <c r="I21" s="289" t="s">
        <v>53</v>
      </c>
    </row>
    <row r="22" spans="1:9" ht="18" x14ac:dyDescent="0.2">
      <c r="A22" s="303">
        <v>15</v>
      </c>
      <c r="B22" s="57" t="s">
        <v>160</v>
      </c>
      <c r="C22" s="153">
        <v>2001</v>
      </c>
      <c r="D22" s="232" t="s">
        <v>140</v>
      </c>
      <c r="E22" s="80" t="s">
        <v>9</v>
      </c>
      <c r="F22" s="50">
        <v>9050</v>
      </c>
      <c r="G22" s="275">
        <f t="shared" si="0"/>
        <v>719.96817820206843</v>
      </c>
      <c r="H22" s="302"/>
      <c r="I22" s="21" t="s">
        <v>161</v>
      </c>
    </row>
    <row r="23" spans="1:9" ht="18" x14ac:dyDescent="0.2">
      <c r="A23" s="303">
        <v>16</v>
      </c>
      <c r="B23" s="57" t="s">
        <v>162</v>
      </c>
      <c r="C23" s="153">
        <v>2011</v>
      </c>
      <c r="D23" s="287" t="s">
        <v>5</v>
      </c>
      <c r="E23" s="80" t="s">
        <v>9</v>
      </c>
      <c r="F23" s="50">
        <v>7070</v>
      </c>
      <c r="G23" s="275">
        <f t="shared" si="0"/>
        <v>562.45027844073195</v>
      </c>
      <c r="H23" s="302"/>
      <c r="I23" s="21" t="s">
        <v>58</v>
      </c>
    </row>
    <row r="24" spans="1:9" ht="18" x14ac:dyDescent="0.2">
      <c r="A24" s="303">
        <v>17</v>
      </c>
      <c r="B24" s="57" t="s">
        <v>163</v>
      </c>
      <c r="C24" s="153">
        <v>2007</v>
      </c>
      <c r="D24" s="232" t="s">
        <v>4</v>
      </c>
      <c r="E24" s="80" t="s">
        <v>9</v>
      </c>
      <c r="F24" s="50">
        <v>6290</v>
      </c>
      <c r="G24" s="275">
        <f t="shared" si="0"/>
        <v>500.3977724741448</v>
      </c>
      <c r="H24" s="302"/>
      <c r="I24" s="21" t="s">
        <v>161</v>
      </c>
    </row>
    <row r="25" spans="1:9" ht="18" x14ac:dyDescent="0.2">
      <c r="A25" s="303">
        <v>18</v>
      </c>
      <c r="B25" s="57" t="s">
        <v>164</v>
      </c>
      <c r="C25" s="153">
        <v>2012</v>
      </c>
      <c r="D25" s="232" t="s">
        <v>6</v>
      </c>
      <c r="E25" s="80" t="s">
        <v>9</v>
      </c>
      <c r="F25" s="50">
        <v>4010</v>
      </c>
      <c r="G25" s="275">
        <f t="shared" si="0"/>
        <v>319.01352426412092</v>
      </c>
      <c r="H25" s="302"/>
      <c r="I25" s="21" t="s">
        <v>165</v>
      </c>
    </row>
    <row r="26" spans="1:9" ht="18" x14ac:dyDescent="0.2">
      <c r="A26" s="70"/>
      <c r="B26" s="233"/>
      <c r="C26" s="304"/>
      <c r="D26" s="123"/>
      <c r="E26" s="233"/>
      <c r="F26" s="305"/>
      <c r="G26" s="123"/>
      <c r="H26" s="230"/>
      <c r="I26" s="233"/>
    </row>
    <row r="27" spans="1:9" ht="18" x14ac:dyDescent="0.2">
      <c r="A27" s="303" t="s">
        <v>166</v>
      </c>
      <c r="B27" s="61" t="s">
        <v>167</v>
      </c>
      <c r="C27" s="250" t="s">
        <v>36</v>
      </c>
      <c r="D27" s="288" t="s">
        <v>140</v>
      </c>
      <c r="E27" s="273" t="s">
        <v>118</v>
      </c>
      <c r="F27" s="306">
        <v>10300</v>
      </c>
      <c r="G27" s="275">
        <f>F27*1000/12570</f>
        <v>819.41129673826572</v>
      </c>
      <c r="H27" s="307">
        <v>14</v>
      </c>
      <c r="I27" s="308" t="s">
        <v>88</v>
      </c>
    </row>
    <row r="28" spans="1:9" x14ac:dyDescent="0.2">
      <c r="A28" s="243"/>
      <c r="B28" s="243"/>
      <c r="C28" s="359"/>
      <c r="D28" s="119"/>
      <c r="E28" s="243"/>
      <c r="F28" s="271"/>
      <c r="G28" s="119"/>
      <c r="H28" s="110"/>
      <c r="I28" s="243"/>
    </row>
    <row r="29" spans="1:9" ht="12.75" customHeight="1" x14ac:dyDescent="0.2">
      <c r="A29" s="243"/>
      <c r="B29" s="243"/>
      <c r="C29" s="359"/>
      <c r="D29" s="119"/>
      <c r="E29" s="243"/>
      <c r="F29" s="271"/>
      <c r="G29" s="119"/>
      <c r="H29" s="110"/>
      <c r="I29" s="243"/>
    </row>
    <row r="30" spans="1:9" ht="18" x14ac:dyDescent="0.2">
      <c r="A30" s="356"/>
      <c r="B30" s="353"/>
      <c r="C30" s="103"/>
      <c r="D30" s="103"/>
      <c r="E30" s="857"/>
      <c r="F30" s="468"/>
      <c r="G30" s="29"/>
      <c r="H30" s="747"/>
      <c r="I30" s="26"/>
    </row>
    <row r="31" spans="1:9" x14ac:dyDescent="0.2">
      <c r="A31" s="243"/>
      <c r="B31" s="102"/>
      <c r="C31" s="27"/>
      <c r="D31" s="103"/>
      <c r="E31" s="86"/>
      <c r="F31" s="879"/>
      <c r="G31" s="29"/>
      <c r="H31" s="385"/>
      <c r="I31" s="383"/>
    </row>
    <row r="32" spans="1:9" x14ac:dyDescent="0.2">
      <c r="A32" s="383"/>
      <c r="B32" s="102"/>
      <c r="C32" s="27"/>
      <c r="D32" s="103"/>
      <c r="E32" s="86"/>
      <c r="F32" s="879"/>
      <c r="G32" s="29"/>
      <c r="H32" s="385"/>
      <c r="I32" s="383"/>
    </row>
    <row r="33" spans="1:9" x14ac:dyDescent="0.2">
      <c r="A33" s="383"/>
      <c r="B33" s="383"/>
      <c r="C33" s="456"/>
      <c r="D33" s="104"/>
      <c r="E33" s="383"/>
      <c r="F33" s="458"/>
      <c r="G33" s="104"/>
      <c r="H33" s="457"/>
      <c r="I33" s="383"/>
    </row>
    <row r="34" spans="1:9" x14ac:dyDescent="0.2">
      <c r="A34" s="383"/>
      <c r="B34" s="103"/>
      <c r="C34" s="456"/>
      <c r="D34" s="104"/>
      <c r="E34" s="383"/>
      <c r="F34" s="458"/>
      <c r="G34" s="104"/>
      <c r="H34" s="457"/>
      <c r="I34" s="383"/>
    </row>
    <row r="35" spans="1:9" ht="16.5" customHeight="1" x14ac:dyDescent="0.25">
      <c r="A35" s="383"/>
      <c r="B35" s="459"/>
      <c r="C35" s="460"/>
      <c r="D35" s="459"/>
      <c r="E35" s="459"/>
      <c r="F35" s="462"/>
      <c r="G35" s="462"/>
      <c r="H35" s="462"/>
      <c r="I35" s="462"/>
    </row>
    <row r="36" spans="1:9" ht="16.5" customHeight="1" x14ac:dyDescent="0.2">
      <c r="A36" s="383"/>
      <c r="B36" s="463"/>
      <c r="C36" s="464"/>
      <c r="D36" s="465"/>
      <c r="E36" s="880"/>
      <c r="F36" s="467"/>
      <c r="G36" s="465"/>
      <c r="H36" s="465"/>
      <c r="I36" s="383"/>
    </row>
    <row r="37" spans="1:9" ht="16.5" customHeight="1" x14ac:dyDescent="0.2">
      <c r="A37" s="383"/>
      <c r="B37" s="463"/>
      <c r="C37" s="464"/>
      <c r="D37" s="465"/>
      <c r="E37" s="880"/>
      <c r="F37" s="467"/>
      <c r="G37" s="465"/>
      <c r="H37" s="465"/>
      <c r="I37" s="383"/>
    </row>
    <row r="38" spans="1:9" ht="16.5" customHeight="1" x14ac:dyDescent="0.2">
      <c r="A38" s="383"/>
      <c r="B38" s="102"/>
      <c r="C38" s="27"/>
      <c r="D38" s="27"/>
      <c r="E38" s="857"/>
      <c r="F38" s="468"/>
      <c r="G38" s="29"/>
      <c r="H38" s="469"/>
      <c r="I38" s="470"/>
    </row>
    <row r="39" spans="1:9" ht="16.5" customHeight="1" x14ac:dyDescent="0.2">
      <c r="A39" s="383"/>
      <c r="B39" s="383"/>
      <c r="C39" s="27"/>
      <c r="D39" s="27"/>
      <c r="E39" s="857"/>
      <c r="F39" s="384"/>
      <c r="G39" s="29"/>
      <c r="H39" s="471"/>
      <c r="I39" s="39"/>
    </row>
    <row r="40" spans="1:9" ht="16.5" customHeight="1" x14ac:dyDescent="0.2">
      <c r="A40" s="383"/>
      <c r="B40" s="383"/>
      <c r="C40" s="27"/>
      <c r="D40" s="27"/>
      <c r="E40" s="857"/>
      <c r="F40" s="384"/>
      <c r="G40" s="29"/>
      <c r="H40" s="471"/>
      <c r="I40" s="39"/>
    </row>
    <row r="41" spans="1:9" ht="16.5" customHeight="1" x14ac:dyDescent="0.2">
      <c r="A41" s="383"/>
      <c r="B41" s="383"/>
      <c r="C41" s="27"/>
      <c r="D41" s="27"/>
      <c r="E41" s="857"/>
      <c r="F41" s="384"/>
      <c r="G41" s="29"/>
      <c r="H41" s="471"/>
      <c r="I41" s="39"/>
    </row>
    <row r="42" spans="1:9" ht="16.5" customHeight="1" x14ac:dyDescent="0.2">
      <c r="A42" s="383"/>
      <c r="B42" s="383"/>
      <c r="C42" s="27"/>
      <c r="D42" s="27"/>
      <c r="E42" s="857"/>
      <c r="F42" s="384"/>
      <c r="G42" s="29"/>
      <c r="H42" s="472"/>
      <c r="I42" s="386"/>
    </row>
    <row r="43" spans="1:9" ht="16.5" customHeight="1" x14ac:dyDescent="0.2">
      <c r="A43" s="383"/>
      <c r="B43" s="383"/>
      <c r="C43" s="27"/>
      <c r="D43" s="27"/>
      <c r="E43" s="857"/>
      <c r="F43" s="384"/>
      <c r="G43" s="385"/>
      <c r="H43" s="39"/>
      <c r="I43" s="386"/>
    </row>
    <row r="44" spans="1:9" ht="16.5" customHeight="1" x14ac:dyDescent="0.2">
      <c r="A44" s="383"/>
      <c r="B44" s="383"/>
      <c r="C44" s="27"/>
      <c r="D44" s="27"/>
      <c r="E44" s="857"/>
      <c r="F44" s="384"/>
      <c r="G44" s="385"/>
      <c r="H44" s="39"/>
      <c r="I44" s="386"/>
    </row>
    <row r="45" spans="1:9" ht="16.5" customHeight="1" x14ac:dyDescent="0.2">
      <c r="A45" s="383"/>
      <c r="B45" s="383"/>
      <c r="C45" s="27"/>
      <c r="D45" s="27"/>
      <c r="E45" s="857"/>
      <c r="F45" s="384"/>
      <c r="G45" s="385"/>
      <c r="H45" s="39"/>
      <c r="I45" s="386"/>
    </row>
    <row r="46" spans="1:9" ht="16.5" customHeight="1" x14ac:dyDescent="0.2">
      <c r="A46" s="383"/>
      <c r="B46" s="383"/>
      <c r="C46" s="27"/>
      <c r="D46" s="27"/>
      <c r="E46" s="857"/>
      <c r="F46" s="384"/>
      <c r="G46" s="29"/>
      <c r="H46" s="881"/>
      <c r="I46" s="39"/>
    </row>
    <row r="47" spans="1:9" ht="16.5" customHeight="1" x14ac:dyDescent="0.2">
      <c r="A47" s="905" t="s">
        <v>19</v>
      </c>
      <c r="B47" s="905"/>
      <c r="C47" s="905"/>
      <c r="D47" s="905"/>
      <c r="E47" s="905"/>
      <c r="F47" s="905"/>
      <c r="G47" s="905"/>
      <c r="H47" s="905"/>
      <c r="I47" s="905"/>
    </row>
    <row r="48" spans="1:9" ht="16.5" customHeight="1" x14ac:dyDescent="0.2">
      <c r="A48" s="905" t="s">
        <v>20</v>
      </c>
      <c r="B48" s="905"/>
      <c r="C48" s="905"/>
      <c r="D48" s="905"/>
      <c r="E48" s="905"/>
      <c r="F48" s="905"/>
      <c r="G48" s="905"/>
      <c r="H48" s="905"/>
      <c r="I48" s="905"/>
    </row>
    <row r="49" spans="1:9" ht="16.5" customHeight="1" x14ac:dyDescent="0.2">
      <c r="A49" s="243"/>
      <c r="B49" s="78"/>
      <c r="C49" s="246"/>
      <c r="D49" s="246" t="s">
        <v>68</v>
      </c>
      <c r="E49" s="78"/>
      <c r="F49" s="78"/>
      <c r="G49" s="78"/>
      <c r="H49" s="78"/>
      <c r="I49" s="78"/>
    </row>
    <row r="50" spans="1:9" ht="16.5" customHeight="1" x14ac:dyDescent="0.2">
      <c r="A50" s="945" t="s">
        <v>168</v>
      </c>
      <c r="B50" s="945"/>
      <c r="C50" s="945"/>
      <c r="D50" s="945"/>
      <c r="E50" s="945"/>
      <c r="F50" s="945"/>
      <c r="G50" s="945"/>
      <c r="H50" s="945"/>
      <c r="I50" s="945"/>
    </row>
    <row r="51" spans="1:9" ht="16.5" customHeight="1" x14ac:dyDescent="0.2">
      <c r="A51" s="936" t="s">
        <v>168</v>
      </c>
      <c r="B51" s="936"/>
      <c r="C51" s="272"/>
      <c r="D51" s="937" t="s">
        <v>1</v>
      </c>
      <c r="E51" s="938" t="s">
        <v>136</v>
      </c>
      <c r="F51" s="939" t="s">
        <v>18</v>
      </c>
      <c r="G51" s="939"/>
      <c r="H51" s="939"/>
      <c r="I51" s="939"/>
    </row>
    <row r="52" spans="1:9" ht="16.5" customHeight="1" x14ac:dyDescent="0.2">
      <c r="A52" s="940" t="s">
        <v>137</v>
      </c>
      <c r="B52" s="941" t="s">
        <v>23</v>
      </c>
      <c r="C52" s="272" t="s">
        <v>0</v>
      </c>
      <c r="D52" s="937"/>
      <c r="E52" s="938"/>
      <c r="F52" s="942" t="s">
        <v>2</v>
      </c>
      <c r="G52" s="943" t="s">
        <v>3</v>
      </c>
      <c r="H52" s="944" t="s">
        <v>138</v>
      </c>
      <c r="I52" s="923" t="s">
        <v>25</v>
      </c>
    </row>
    <row r="53" spans="1:9" ht="16.5" customHeight="1" x14ac:dyDescent="0.2">
      <c r="A53" s="940"/>
      <c r="B53" s="941"/>
      <c r="C53" s="272"/>
      <c r="D53" s="937"/>
      <c r="E53" s="938"/>
      <c r="F53" s="942"/>
      <c r="G53" s="943"/>
      <c r="H53" s="944"/>
      <c r="I53" s="923"/>
    </row>
    <row r="54" spans="1:9" ht="16.5" customHeight="1" x14ac:dyDescent="0.2">
      <c r="A54" s="63">
        <v>1</v>
      </c>
      <c r="B54" s="57" t="s">
        <v>143</v>
      </c>
      <c r="C54" s="153" t="s">
        <v>46</v>
      </c>
      <c r="D54" s="247" t="s">
        <v>4</v>
      </c>
      <c r="E54" s="312" t="s">
        <v>14</v>
      </c>
      <c r="F54" s="59">
        <v>12090</v>
      </c>
      <c r="G54" s="275">
        <f t="shared" ref="G54:G71" si="1">F54*1000/12570</f>
        <v>961.8138424821002</v>
      </c>
      <c r="H54" s="276">
        <v>1</v>
      </c>
      <c r="I54" s="289" t="s">
        <v>144</v>
      </c>
    </row>
    <row r="55" spans="1:9" ht="16.5" customHeight="1" x14ac:dyDescent="0.2">
      <c r="A55" s="63">
        <v>2</v>
      </c>
      <c r="B55" s="57" t="s">
        <v>146</v>
      </c>
      <c r="C55" s="153" t="s">
        <v>43</v>
      </c>
      <c r="D55" s="287" t="s">
        <v>4</v>
      </c>
      <c r="E55" s="313" t="s">
        <v>14</v>
      </c>
      <c r="F55" s="59">
        <v>11760</v>
      </c>
      <c r="G55" s="275">
        <f t="shared" si="1"/>
        <v>935.5608591885441</v>
      </c>
      <c r="H55" s="279">
        <v>2</v>
      </c>
      <c r="I55" s="286" t="s">
        <v>147</v>
      </c>
    </row>
    <row r="56" spans="1:9" ht="16.5" customHeight="1" x14ac:dyDescent="0.2">
      <c r="A56" s="63">
        <v>3</v>
      </c>
      <c r="B56" s="57" t="s">
        <v>157</v>
      </c>
      <c r="C56" s="153" t="s">
        <v>46</v>
      </c>
      <c r="D56" s="247" t="s">
        <v>4</v>
      </c>
      <c r="E56" s="312" t="s">
        <v>10</v>
      </c>
      <c r="F56" s="59">
        <v>10200</v>
      </c>
      <c r="G56" s="275">
        <f t="shared" si="1"/>
        <v>811.45584725536992</v>
      </c>
      <c r="H56" s="281">
        <v>3</v>
      </c>
      <c r="I56" s="286" t="s">
        <v>27</v>
      </c>
    </row>
    <row r="57" spans="1:9" ht="16.5" customHeight="1" x14ac:dyDescent="0.2">
      <c r="A57" s="63">
        <v>4</v>
      </c>
      <c r="B57" s="57" t="s">
        <v>158</v>
      </c>
      <c r="C57" s="153" t="s">
        <v>104</v>
      </c>
      <c r="D57" s="247" t="s">
        <v>4</v>
      </c>
      <c r="E57" s="313" t="s">
        <v>13</v>
      </c>
      <c r="F57" s="59">
        <v>10170</v>
      </c>
      <c r="G57" s="275">
        <f t="shared" si="1"/>
        <v>809.06921241050122</v>
      </c>
      <c r="H57" s="282">
        <v>4</v>
      </c>
      <c r="I57" s="289" t="s">
        <v>88</v>
      </c>
    </row>
    <row r="58" spans="1:9" ht="16.5" customHeight="1" x14ac:dyDescent="0.2">
      <c r="A58" s="63">
        <v>5</v>
      </c>
      <c r="B58" s="57" t="s">
        <v>169</v>
      </c>
      <c r="C58" s="153" t="s">
        <v>44</v>
      </c>
      <c r="D58" s="247" t="s">
        <v>5</v>
      </c>
      <c r="E58" s="312" t="s">
        <v>13</v>
      </c>
      <c r="F58" s="59">
        <v>9650</v>
      </c>
      <c r="G58" s="275">
        <f t="shared" si="1"/>
        <v>767.70087509944312</v>
      </c>
      <c r="H58" s="284">
        <v>5</v>
      </c>
      <c r="I58" s="289" t="s">
        <v>88</v>
      </c>
    </row>
    <row r="59" spans="1:9" ht="16.5" customHeight="1" x14ac:dyDescent="0.2">
      <c r="A59" s="63">
        <v>6</v>
      </c>
      <c r="B59" s="57" t="s">
        <v>170</v>
      </c>
      <c r="C59" s="153" t="s">
        <v>46</v>
      </c>
      <c r="D59" s="247" t="s">
        <v>4</v>
      </c>
      <c r="E59" s="313" t="s">
        <v>52</v>
      </c>
      <c r="F59" s="59">
        <v>9290</v>
      </c>
      <c r="G59" s="275">
        <f t="shared" si="1"/>
        <v>739.06125696101833</v>
      </c>
      <c r="H59" s="285">
        <v>6</v>
      </c>
      <c r="I59" s="286" t="s">
        <v>33</v>
      </c>
    </row>
    <row r="60" spans="1:9" ht="16.5" customHeight="1" x14ac:dyDescent="0.2">
      <c r="A60" s="63">
        <v>7</v>
      </c>
      <c r="B60" s="57" t="s">
        <v>171</v>
      </c>
      <c r="C60" s="153" t="s">
        <v>104</v>
      </c>
      <c r="D60" s="247" t="s">
        <v>4</v>
      </c>
      <c r="E60" s="312" t="s">
        <v>28</v>
      </c>
      <c r="F60" s="59">
        <v>8980</v>
      </c>
      <c r="G60" s="275">
        <f t="shared" si="1"/>
        <v>714.39936356404132</v>
      </c>
      <c r="H60" s="285">
        <v>7</v>
      </c>
      <c r="I60" s="289" t="s">
        <v>172</v>
      </c>
    </row>
    <row r="61" spans="1:9" ht="16.5" customHeight="1" x14ac:dyDescent="0.2">
      <c r="A61" s="63">
        <v>8</v>
      </c>
      <c r="B61" s="57" t="s">
        <v>173</v>
      </c>
      <c r="C61" s="153" t="s">
        <v>104</v>
      </c>
      <c r="D61" s="247" t="s">
        <v>4</v>
      </c>
      <c r="E61" s="313" t="s">
        <v>15</v>
      </c>
      <c r="F61" s="59">
        <v>8530</v>
      </c>
      <c r="G61" s="275">
        <f t="shared" si="1"/>
        <v>678.59984089101033</v>
      </c>
      <c r="H61" s="285">
        <v>8</v>
      </c>
      <c r="I61" s="286" t="s">
        <v>174</v>
      </c>
    </row>
    <row r="62" spans="1:9" ht="16.5" customHeight="1" x14ac:dyDescent="0.2">
      <c r="A62" s="63">
        <v>9</v>
      </c>
      <c r="B62" s="57" t="s">
        <v>175</v>
      </c>
      <c r="C62" s="153" t="s">
        <v>44</v>
      </c>
      <c r="D62" s="247" t="s">
        <v>5</v>
      </c>
      <c r="E62" s="312" t="s">
        <v>13</v>
      </c>
      <c r="F62" s="59">
        <v>8310</v>
      </c>
      <c r="G62" s="275">
        <f t="shared" si="1"/>
        <v>661.09785202863964</v>
      </c>
      <c r="H62" s="285">
        <v>9</v>
      </c>
      <c r="I62" s="289" t="s">
        <v>88</v>
      </c>
    </row>
    <row r="63" spans="1:9" ht="16.5" customHeight="1" x14ac:dyDescent="0.2">
      <c r="A63" s="63">
        <v>10</v>
      </c>
      <c r="B63" s="57" t="s">
        <v>176</v>
      </c>
      <c r="C63" s="153" t="s">
        <v>104</v>
      </c>
      <c r="D63" s="247" t="s">
        <v>4</v>
      </c>
      <c r="E63" s="313" t="s">
        <v>28</v>
      </c>
      <c r="F63" s="59">
        <v>8120</v>
      </c>
      <c r="G63" s="275">
        <f t="shared" si="1"/>
        <v>645.98249801113764</v>
      </c>
      <c r="H63" s="285">
        <v>10</v>
      </c>
      <c r="I63" s="286" t="s">
        <v>31</v>
      </c>
    </row>
    <row r="64" spans="1:9" ht="16.5" customHeight="1" x14ac:dyDescent="0.2">
      <c r="A64" s="63">
        <v>11</v>
      </c>
      <c r="B64" s="57" t="s">
        <v>177</v>
      </c>
      <c r="C64" s="153" t="s">
        <v>43</v>
      </c>
      <c r="D64" s="287" t="s">
        <v>4</v>
      </c>
      <c r="E64" s="312" t="s">
        <v>28</v>
      </c>
      <c r="F64" s="59">
        <v>8030</v>
      </c>
      <c r="G64" s="275">
        <f t="shared" si="1"/>
        <v>638.82259347653144</v>
      </c>
      <c r="H64" s="285">
        <v>11</v>
      </c>
      <c r="I64" s="289" t="s">
        <v>115</v>
      </c>
    </row>
    <row r="65" spans="1:9" ht="16.5" customHeight="1" thickBot="1" x14ac:dyDescent="0.25">
      <c r="A65" s="71">
        <v>12</v>
      </c>
      <c r="B65" s="77" t="s">
        <v>178</v>
      </c>
      <c r="C65" s="156" t="s">
        <v>54</v>
      </c>
      <c r="D65" s="314" t="s">
        <v>5</v>
      </c>
      <c r="E65" s="315" t="s">
        <v>47</v>
      </c>
      <c r="F65" s="239">
        <v>7650</v>
      </c>
      <c r="G65" s="293">
        <f t="shared" si="1"/>
        <v>608.59188544152744</v>
      </c>
      <c r="H65" s="316">
        <v>12</v>
      </c>
      <c r="I65" s="317" t="s">
        <v>133</v>
      </c>
    </row>
    <row r="66" spans="1:9" ht="18.75" thickTop="1" x14ac:dyDescent="0.2">
      <c r="A66" s="66">
        <v>13</v>
      </c>
      <c r="B66" s="72" t="s">
        <v>179</v>
      </c>
      <c r="C66" s="140" t="s">
        <v>104</v>
      </c>
      <c r="D66" s="318" t="s">
        <v>4</v>
      </c>
      <c r="E66" s="319" t="s">
        <v>16</v>
      </c>
      <c r="F66" s="320">
        <v>7150</v>
      </c>
      <c r="G66" s="299">
        <f t="shared" si="1"/>
        <v>568.81463802704855</v>
      </c>
      <c r="H66" s="321">
        <v>13</v>
      </c>
      <c r="I66" s="301" t="s">
        <v>180</v>
      </c>
    </row>
    <row r="67" spans="1:9" ht="18" x14ac:dyDescent="0.2">
      <c r="A67" s="63">
        <v>14</v>
      </c>
      <c r="B67" s="57" t="s">
        <v>181</v>
      </c>
      <c r="C67" s="153" t="s">
        <v>104</v>
      </c>
      <c r="D67" s="247" t="s">
        <v>4</v>
      </c>
      <c r="E67" s="312" t="s">
        <v>12</v>
      </c>
      <c r="F67" s="59">
        <v>7130</v>
      </c>
      <c r="G67" s="275">
        <f t="shared" si="1"/>
        <v>567.22354813046934</v>
      </c>
      <c r="H67" s="322">
        <v>14</v>
      </c>
      <c r="I67" s="289" t="s">
        <v>29</v>
      </c>
    </row>
    <row r="68" spans="1:9" ht="18" x14ac:dyDescent="0.2">
      <c r="A68" s="63">
        <v>15</v>
      </c>
      <c r="B68" s="57" t="s">
        <v>162</v>
      </c>
      <c r="C68" s="153">
        <v>2011</v>
      </c>
      <c r="D68" s="287" t="s">
        <v>5</v>
      </c>
      <c r="E68" s="80" t="s">
        <v>9</v>
      </c>
      <c r="F68" s="49">
        <v>7070</v>
      </c>
      <c r="G68" s="275">
        <f t="shared" si="1"/>
        <v>562.45027844073195</v>
      </c>
      <c r="H68" s="322">
        <v>15</v>
      </c>
      <c r="I68" s="21" t="s">
        <v>58</v>
      </c>
    </row>
    <row r="69" spans="1:9" ht="18" x14ac:dyDescent="0.2">
      <c r="A69" s="63">
        <v>16</v>
      </c>
      <c r="B69" s="57" t="s">
        <v>182</v>
      </c>
      <c r="C69" s="153" t="s">
        <v>45</v>
      </c>
      <c r="D69" s="232" t="s">
        <v>4</v>
      </c>
      <c r="E69" s="57" t="s">
        <v>118</v>
      </c>
      <c r="F69" s="59">
        <v>6670</v>
      </c>
      <c r="G69" s="275">
        <f t="shared" si="1"/>
        <v>530.62848050914874</v>
      </c>
      <c r="H69" s="322">
        <v>16</v>
      </c>
      <c r="I69" s="289" t="s">
        <v>183</v>
      </c>
    </row>
    <row r="70" spans="1:9" ht="18" x14ac:dyDescent="0.2">
      <c r="A70" s="63">
        <v>17</v>
      </c>
      <c r="B70" s="57" t="s">
        <v>163</v>
      </c>
      <c r="C70" s="153">
        <v>2007</v>
      </c>
      <c r="D70" s="232" t="s">
        <v>4</v>
      </c>
      <c r="E70" s="80" t="s">
        <v>9</v>
      </c>
      <c r="F70" s="49">
        <v>6290</v>
      </c>
      <c r="G70" s="275">
        <f t="shared" si="1"/>
        <v>500.3977724741448</v>
      </c>
      <c r="H70" s="322">
        <v>17</v>
      </c>
      <c r="I70" s="21" t="s">
        <v>161</v>
      </c>
    </row>
    <row r="71" spans="1:9" ht="18" x14ac:dyDescent="0.2">
      <c r="A71" s="303">
        <v>18</v>
      </c>
      <c r="B71" s="57" t="s">
        <v>164</v>
      </c>
      <c r="C71" s="153">
        <v>2012</v>
      </c>
      <c r="D71" s="232" t="s">
        <v>6</v>
      </c>
      <c r="E71" s="80" t="s">
        <v>9</v>
      </c>
      <c r="F71" s="50">
        <v>4010</v>
      </c>
      <c r="G71" s="275">
        <f t="shared" si="1"/>
        <v>319.01352426412092</v>
      </c>
      <c r="H71" s="323"/>
      <c r="I71" s="21" t="s">
        <v>165</v>
      </c>
    </row>
    <row r="72" spans="1:9" x14ac:dyDescent="0.2">
      <c r="A72" s="243"/>
      <c r="B72" s="243"/>
      <c r="C72" s="359"/>
      <c r="D72" s="119"/>
      <c r="E72" s="243"/>
      <c r="F72" s="271"/>
      <c r="G72" s="119"/>
      <c r="H72" s="110"/>
      <c r="I72" s="243"/>
    </row>
    <row r="73" spans="1:9" x14ac:dyDescent="0.2">
      <c r="A73" s="243"/>
      <c r="B73" s="243"/>
      <c r="C73" s="359"/>
      <c r="D73" s="119"/>
      <c r="E73" s="243"/>
      <c r="F73" s="271"/>
      <c r="G73" s="119"/>
      <c r="H73" s="110"/>
      <c r="I73" s="243"/>
    </row>
    <row r="74" spans="1:9" x14ac:dyDescent="0.2">
      <c r="A74" s="243"/>
      <c r="B74" s="243"/>
      <c r="C74" s="359"/>
      <c r="D74" s="119"/>
      <c r="E74" s="243"/>
      <c r="F74" s="271"/>
      <c r="G74" s="119"/>
      <c r="H74" s="110"/>
      <c r="I74" s="243"/>
    </row>
    <row r="75" spans="1:9" x14ac:dyDescent="0.2">
      <c r="A75" s="243"/>
      <c r="B75" s="243"/>
      <c r="C75" s="359"/>
      <c r="D75" s="119"/>
      <c r="E75" s="243"/>
      <c r="F75" s="271"/>
      <c r="G75" s="119"/>
      <c r="H75" s="110"/>
      <c r="I75" s="243"/>
    </row>
    <row r="76" spans="1:9" x14ac:dyDescent="0.2">
      <c r="A76" s="243"/>
      <c r="B76" s="243"/>
      <c r="C76" s="359"/>
      <c r="D76" s="119"/>
      <c r="E76" s="243"/>
      <c r="F76" s="271"/>
      <c r="G76" s="119"/>
      <c r="H76" s="110"/>
      <c r="I76" s="243"/>
    </row>
    <row r="77" spans="1:9" x14ac:dyDescent="0.2">
      <c r="A77" s="243"/>
      <c r="B77" s="243"/>
      <c r="C77" s="359"/>
      <c r="D77" s="119"/>
      <c r="E77" s="243"/>
      <c r="F77" s="271"/>
      <c r="G77" s="119"/>
      <c r="H77" s="110"/>
      <c r="I77" s="243"/>
    </row>
    <row r="78" spans="1:9" x14ac:dyDescent="0.2">
      <c r="A78" s="243"/>
      <c r="B78" s="243"/>
      <c r="C78" s="359"/>
      <c r="D78" s="119"/>
      <c r="E78" s="243"/>
      <c r="F78" s="271"/>
      <c r="G78" s="119"/>
      <c r="H78" s="110"/>
      <c r="I78" s="243"/>
    </row>
    <row r="79" spans="1:9" x14ac:dyDescent="0.2">
      <c r="A79" s="243"/>
      <c r="B79" s="243"/>
      <c r="C79" s="359"/>
      <c r="D79" s="119"/>
      <c r="E79" s="243"/>
      <c r="F79" s="271"/>
      <c r="G79" s="119"/>
      <c r="H79" s="110"/>
      <c r="I79" s="243"/>
    </row>
    <row r="80" spans="1:9" x14ac:dyDescent="0.2">
      <c r="A80" s="243"/>
      <c r="B80" s="243"/>
      <c r="C80" s="359"/>
      <c r="D80" s="119"/>
      <c r="E80" s="243"/>
      <c r="F80" s="271"/>
      <c r="G80" s="119"/>
      <c r="H80" s="110"/>
      <c r="I80" s="243"/>
    </row>
    <row r="81" spans="1:9" x14ac:dyDescent="0.2">
      <c r="A81" s="243"/>
      <c r="B81" s="243"/>
      <c r="C81" s="359"/>
      <c r="D81" s="119"/>
      <c r="E81" s="243"/>
      <c r="F81" s="271"/>
      <c r="G81" s="119"/>
      <c r="H81" s="110"/>
      <c r="I81" s="243"/>
    </row>
    <row r="82" spans="1:9" x14ac:dyDescent="0.2">
      <c r="A82" s="243"/>
      <c r="B82" s="243"/>
      <c r="C82" s="359"/>
      <c r="D82" s="119"/>
      <c r="E82" s="243"/>
      <c r="F82" s="271"/>
      <c r="G82" s="119"/>
      <c r="H82" s="110"/>
      <c r="I82" s="243"/>
    </row>
    <row r="83" spans="1:9" x14ac:dyDescent="0.2">
      <c r="A83" s="243"/>
      <c r="B83" s="243"/>
      <c r="C83" s="359"/>
      <c r="D83" s="119"/>
      <c r="E83" s="243"/>
      <c r="F83" s="271"/>
      <c r="G83" s="119"/>
      <c r="H83" s="110"/>
      <c r="I83" s="243"/>
    </row>
    <row r="84" spans="1:9" x14ac:dyDescent="0.2">
      <c r="A84" s="243"/>
      <c r="B84" s="243"/>
      <c r="C84" s="359"/>
      <c r="D84" s="119"/>
      <c r="E84" s="243"/>
      <c r="F84" s="271"/>
      <c r="G84" s="119"/>
      <c r="H84" s="110"/>
      <c r="I84" s="243"/>
    </row>
    <row r="85" spans="1:9" x14ac:dyDescent="0.2">
      <c r="A85" s="243"/>
      <c r="B85" s="243"/>
      <c r="C85" s="359"/>
      <c r="D85" s="119"/>
      <c r="E85" s="243"/>
      <c r="F85" s="271"/>
      <c r="G85" s="119"/>
      <c r="H85" s="110"/>
      <c r="I85" s="243"/>
    </row>
    <row r="86" spans="1:9" x14ac:dyDescent="0.2">
      <c r="A86" s="243"/>
      <c r="B86" s="243"/>
      <c r="C86" s="359"/>
      <c r="D86" s="119"/>
      <c r="E86" s="243"/>
      <c r="F86" s="271"/>
      <c r="G86" s="119"/>
      <c r="H86" s="110"/>
      <c r="I86" s="243"/>
    </row>
    <row r="87" spans="1:9" x14ac:dyDescent="0.2">
      <c r="A87" s="243"/>
      <c r="B87" s="243"/>
      <c r="C87" s="359"/>
      <c r="D87" s="119"/>
      <c r="E87" s="243"/>
      <c r="F87" s="271"/>
      <c r="G87" s="119"/>
      <c r="H87" s="110"/>
      <c r="I87" s="243"/>
    </row>
    <row r="88" spans="1:9" x14ac:dyDescent="0.2">
      <c r="A88" s="243"/>
      <c r="B88" s="243"/>
      <c r="C88" s="359"/>
      <c r="D88" s="119"/>
      <c r="E88" s="243"/>
      <c r="F88" s="271"/>
      <c r="G88" s="119"/>
      <c r="H88" s="110"/>
      <c r="I88" s="243"/>
    </row>
    <row r="89" spans="1:9" x14ac:dyDescent="0.2">
      <c r="A89" s="243"/>
      <c r="B89" s="243"/>
      <c r="C89" s="359"/>
      <c r="D89" s="119"/>
      <c r="E89" s="243"/>
      <c r="F89" s="271"/>
      <c r="G89" s="119"/>
      <c r="H89" s="110"/>
      <c r="I89" s="243"/>
    </row>
    <row r="90" spans="1:9" x14ac:dyDescent="0.2">
      <c r="A90" s="243"/>
      <c r="B90" s="243"/>
      <c r="C90" s="359"/>
      <c r="D90" s="119"/>
      <c r="E90" s="243"/>
      <c r="F90" s="271"/>
      <c r="G90" s="119"/>
      <c r="H90" s="110"/>
      <c r="I90" s="243"/>
    </row>
    <row r="91" spans="1:9" x14ac:dyDescent="0.2">
      <c r="A91" s="243"/>
      <c r="B91" s="243"/>
      <c r="C91" s="359"/>
      <c r="D91" s="119"/>
      <c r="E91" s="243"/>
      <c r="F91" s="271"/>
      <c r="G91" s="119"/>
      <c r="H91" s="110"/>
      <c r="I91" s="243"/>
    </row>
    <row r="92" spans="1:9" x14ac:dyDescent="0.2">
      <c r="A92" s="243"/>
      <c r="B92" s="243"/>
      <c r="C92" s="359"/>
      <c r="D92" s="119"/>
      <c r="E92" s="243"/>
      <c r="F92" s="271"/>
      <c r="G92" s="119"/>
      <c r="H92" s="110"/>
      <c r="I92" s="243"/>
    </row>
    <row r="93" spans="1:9" x14ac:dyDescent="0.2">
      <c r="A93" s="243"/>
      <c r="B93" s="243"/>
      <c r="C93" s="359"/>
      <c r="D93" s="119"/>
      <c r="E93" s="243"/>
      <c r="F93" s="271"/>
      <c r="G93" s="119"/>
      <c r="H93" s="110"/>
      <c r="I93" s="243"/>
    </row>
    <row r="94" spans="1:9" x14ac:dyDescent="0.2">
      <c r="A94" s="243"/>
      <c r="B94" s="243"/>
      <c r="C94" s="359"/>
      <c r="D94" s="119"/>
      <c r="E94" s="243"/>
      <c r="F94" s="271"/>
      <c r="G94" s="119"/>
      <c r="H94" s="110"/>
      <c r="I94" s="243"/>
    </row>
    <row r="95" spans="1:9" x14ac:dyDescent="0.2">
      <c r="A95" s="905" t="s">
        <v>19</v>
      </c>
      <c r="B95" s="905"/>
      <c r="C95" s="905"/>
      <c r="D95" s="905"/>
      <c r="E95" s="905"/>
      <c r="F95" s="905"/>
      <c r="G95" s="905"/>
      <c r="H95" s="905"/>
      <c r="I95" s="905"/>
    </row>
    <row r="96" spans="1:9" x14ac:dyDescent="0.2">
      <c r="A96" s="905" t="s">
        <v>20</v>
      </c>
      <c r="B96" s="905"/>
      <c r="C96" s="905"/>
      <c r="D96" s="905"/>
      <c r="E96" s="905"/>
      <c r="F96" s="905"/>
      <c r="G96" s="905"/>
      <c r="H96" s="905"/>
      <c r="I96" s="905"/>
    </row>
    <row r="97" spans="1:9" x14ac:dyDescent="0.2">
      <c r="A97" s="905" t="s">
        <v>68</v>
      </c>
      <c r="B97" s="905"/>
      <c r="C97" s="905"/>
      <c r="D97" s="905"/>
      <c r="E97" s="905"/>
      <c r="F97" s="905"/>
      <c r="G97" s="905"/>
      <c r="H97" s="905"/>
      <c r="I97" s="905"/>
    </row>
    <row r="98" spans="1:9" x14ac:dyDescent="0.2">
      <c r="A98" s="65"/>
      <c r="B98" s="10"/>
      <c r="C98" s="324"/>
      <c r="D98" s="76" t="s">
        <v>184</v>
      </c>
      <c r="E98" s="11"/>
      <c r="F98" s="10"/>
      <c r="G98" s="10"/>
      <c r="H98" s="10"/>
      <c r="I98" s="12"/>
    </row>
    <row r="99" spans="1:9" x14ac:dyDescent="0.2">
      <c r="A99" s="928" t="s">
        <v>184</v>
      </c>
      <c r="B99" s="928"/>
      <c r="C99" s="927" t="s">
        <v>0</v>
      </c>
      <c r="D99" s="911" t="s">
        <v>1</v>
      </c>
      <c r="E99" s="911" t="s">
        <v>17</v>
      </c>
      <c r="F99" s="912" t="s">
        <v>18</v>
      </c>
      <c r="G99" s="912"/>
      <c r="H99" s="912"/>
      <c r="I99" s="912"/>
    </row>
    <row r="100" spans="1:9" ht="15.75" customHeight="1" x14ac:dyDescent="0.2">
      <c r="A100" s="932" t="s">
        <v>22</v>
      </c>
      <c r="B100" s="933" t="s">
        <v>69</v>
      </c>
      <c r="C100" s="927"/>
      <c r="D100" s="911"/>
      <c r="E100" s="911"/>
      <c r="F100" s="917" t="s">
        <v>2</v>
      </c>
      <c r="G100" s="934" t="s">
        <v>3</v>
      </c>
      <c r="H100" s="935" t="s">
        <v>8</v>
      </c>
      <c r="I100" s="923" t="s">
        <v>25</v>
      </c>
    </row>
    <row r="101" spans="1:9" ht="15.75" customHeight="1" x14ac:dyDescent="0.2">
      <c r="A101" s="932"/>
      <c r="B101" s="933"/>
      <c r="C101" s="927"/>
      <c r="D101" s="911"/>
      <c r="E101" s="911"/>
      <c r="F101" s="917"/>
      <c r="G101" s="934"/>
      <c r="H101" s="935"/>
      <c r="I101" s="923"/>
    </row>
    <row r="102" spans="1:9" ht="15.75" customHeight="1" x14ac:dyDescent="0.2">
      <c r="A102" s="63">
        <v>1</v>
      </c>
      <c r="B102" s="325" t="s">
        <v>169</v>
      </c>
      <c r="C102" s="326" t="s">
        <v>44</v>
      </c>
      <c r="D102" s="327" t="s">
        <v>5</v>
      </c>
      <c r="E102" s="328" t="s">
        <v>13</v>
      </c>
      <c r="F102" s="59">
        <v>9650</v>
      </c>
      <c r="G102" s="275">
        <f t="shared" ref="G102:G120" si="2">F102*1000/12050</f>
        <v>800.82987551867222</v>
      </c>
      <c r="H102" s="276">
        <v>1</v>
      </c>
      <c r="I102" s="286" t="s">
        <v>55</v>
      </c>
    </row>
    <row r="103" spans="1:9" ht="15.75" customHeight="1" x14ac:dyDescent="0.2">
      <c r="A103" s="63">
        <v>2</v>
      </c>
      <c r="B103" s="57" t="s">
        <v>175</v>
      </c>
      <c r="C103" s="326" t="s">
        <v>44</v>
      </c>
      <c r="D103" s="327" t="s">
        <v>5</v>
      </c>
      <c r="E103" s="328" t="s">
        <v>13</v>
      </c>
      <c r="F103" s="59">
        <v>8310</v>
      </c>
      <c r="G103" s="275">
        <f t="shared" si="2"/>
        <v>689.62655601659753</v>
      </c>
      <c r="H103" s="279">
        <v>2</v>
      </c>
      <c r="I103" s="289" t="s">
        <v>55</v>
      </c>
    </row>
    <row r="104" spans="1:9" ht="15.75" customHeight="1" x14ac:dyDescent="0.2">
      <c r="A104" s="63">
        <v>3</v>
      </c>
      <c r="B104" s="57" t="s">
        <v>178</v>
      </c>
      <c r="C104" s="326" t="s">
        <v>54</v>
      </c>
      <c r="D104" s="327" t="s">
        <v>5</v>
      </c>
      <c r="E104" s="328" t="s">
        <v>47</v>
      </c>
      <c r="F104" s="59">
        <v>7650</v>
      </c>
      <c r="G104" s="275">
        <f t="shared" si="2"/>
        <v>634.85477178423241</v>
      </c>
      <c r="H104" s="281">
        <v>3</v>
      </c>
      <c r="I104" s="289" t="s">
        <v>29</v>
      </c>
    </row>
    <row r="105" spans="1:9" ht="15.75" customHeight="1" x14ac:dyDescent="0.2">
      <c r="A105" s="63">
        <v>4</v>
      </c>
      <c r="B105" s="57" t="s">
        <v>185</v>
      </c>
      <c r="C105" s="326" t="s">
        <v>44</v>
      </c>
      <c r="D105" s="327" t="s">
        <v>5</v>
      </c>
      <c r="E105" s="328" t="s">
        <v>14</v>
      </c>
      <c r="F105" s="59">
        <v>7070</v>
      </c>
      <c r="G105" s="275">
        <f t="shared" si="2"/>
        <v>586.72199170124486</v>
      </c>
      <c r="H105" s="282">
        <v>4</v>
      </c>
      <c r="I105" s="286" t="s">
        <v>186</v>
      </c>
    </row>
    <row r="106" spans="1:9" ht="15.75" customHeight="1" x14ac:dyDescent="0.2">
      <c r="A106" s="63">
        <v>5</v>
      </c>
      <c r="B106" s="57" t="s">
        <v>162</v>
      </c>
      <c r="C106" s="153">
        <v>2011</v>
      </c>
      <c r="D106" s="287" t="s">
        <v>5</v>
      </c>
      <c r="E106" s="80" t="s">
        <v>9</v>
      </c>
      <c r="F106" s="49">
        <v>7070</v>
      </c>
      <c r="G106" s="275">
        <f t="shared" si="2"/>
        <v>586.72199170124486</v>
      </c>
      <c r="H106" s="329">
        <v>5</v>
      </c>
      <c r="I106" s="21" t="s">
        <v>58</v>
      </c>
    </row>
    <row r="107" spans="1:9" ht="15.75" customHeight="1" x14ac:dyDescent="0.2">
      <c r="A107" s="63">
        <v>6</v>
      </c>
      <c r="B107" s="57" t="s">
        <v>187</v>
      </c>
      <c r="C107" s="326" t="s">
        <v>54</v>
      </c>
      <c r="D107" s="327" t="s">
        <v>5</v>
      </c>
      <c r="E107" s="328" t="s">
        <v>28</v>
      </c>
      <c r="F107" s="59">
        <v>6230</v>
      </c>
      <c r="G107" s="275">
        <f t="shared" si="2"/>
        <v>517.01244813278004</v>
      </c>
      <c r="H107" s="285">
        <v>6</v>
      </c>
      <c r="I107" s="286" t="s">
        <v>55</v>
      </c>
    </row>
    <row r="108" spans="1:9" ht="15.75" customHeight="1" x14ac:dyDescent="0.2">
      <c r="A108" s="63">
        <v>7</v>
      </c>
      <c r="B108" s="57" t="s">
        <v>188</v>
      </c>
      <c r="C108" s="326" t="s">
        <v>44</v>
      </c>
      <c r="D108" s="327" t="s">
        <v>5</v>
      </c>
      <c r="E108" s="328" t="s">
        <v>15</v>
      </c>
      <c r="F108" s="59">
        <v>6150</v>
      </c>
      <c r="G108" s="275">
        <f t="shared" si="2"/>
        <v>510.37344398340247</v>
      </c>
      <c r="H108" s="285">
        <v>7</v>
      </c>
      <c r="I108" s="289" t="s">
        <v>189</v>
      </c>
    </row>
    <row r="109" spans="1:9" ht="15.75" customHeight="1" x14ac:dyDescent="0.2">
      <c r="A109" s="63">
        <v>8</v>
      </c>
      <c r="B109" s="57" t="s">
        <v>190</v>
      </c>
      <c r="C109" s="326" t="s">
        <v>49</v>
      </c>
      <c r="D109" s="330" t="s">
        <v>5</v>
      </c>
      <c r="E109" s="328" t="s">
        <v>47</v>
      </c>
      <c r="F109" s="59">
        <v>5270</v>
      </c>
      <c r="G109" s="275">
        <f t="shared" si="2"/>
        <v>437.34439834024897</v>
      </c>
      <c r="H109" s="285">
        <v>8</v>
      </c>
      <c r="I109" s="286" t="s">
        <v>55</v>
      </c>
    </row>
    <row r="110" spans="1:9" ht="15.75" customHeight="1" x14ac:dyDescent="0.2">
      <c r="A110" s="63">
        <v>9</v>
      </c>
      <c r="B110" s="57" t="s">
        <v>191</v>
      </c>
      <c r="C110" s="326" t="s">
        <v>54</v>
      </c>
      <c r="D110" s="327" t="s">
        <v>5</v>
      </c>
      <c r="E110" s="328" t="s">
        <v>11</v>
      </c>
      <c r="F110" s="59">
        <v>5150</v>
      </c>
      <c r="G110" s="275">
        <f t="shared" si="2"/>
        <v>427.38589211618256</v>
      </c>
      <c r="H110" s="285">
        <v>9</v>
      </c>
      <c r="I110" s="286" t="s">
        <v>192</v>
      </c>
    </row>
    <row r="111" spans="1:9" ht="15.75" customHeight="1" x14ac:dyDescent="0.2">
      <c r="A111" s="63">
        <v>10</v>
      </c>
      <c r="B111" s="57" t="s">
        <v>193</v>
      </c>
      <c r="C111" s="326" t="s">
        <v>62</v>
      </c>
      <c r="D111" s="327" t="s">
        <v>6</v>
      </c>
      <c r="E111" s="328" t="s">
        <v>11</v>
      </c>
      <c r="F111" s="59">
        <v>4950</v>
      </c>
      <c r="G111" s="275">
        <f t="shared" si="2"/>
        <v>410.78838174273858</v>
      </c>
      <c r="H111" s="285">
        <v>10</v>
      </c>
      <c r="I111" s="286" t="s">
        <v>194</v>
      </c>
    </row>
    <row r="112" spans="1:9" ht="15.75" customHeight="1" x14ac:dyDescent="0.2">
      <c r="A112" s="63">
        <v>11</v>
      </c>
      <c r="B112" s="57" t="s">
        <v>195</v>
      </c>
      <c r="C112" s="326" t="s">
        <v>44</v>
      </c>
      <c r="D112" s="327" t="s">
        <v>5</v>
      </c>
      <c r="E112" s="328" t="s">
        <v>10</v>
      </c>
      <c r="F112" s="59">
        <v>4890</v>
      </c>
      <c r="G112" s="275">
        <f t="shared" si="2"/>
        <v>405.8091286307054</v>
      </c>
      <c r="H112" s="285">
        <v>11</v>
      </c>
      <c r="I112" s="289" t="s">
        <v>55</v>
      </c>
    </row>
    <row r="113" spans="1:9" ht="15.75" customHeight="1" thickBot="1" x14ac:dyDescent="0.25">
      <c r="A113" s="71">
        <v>12</v>
      </c>
      <c r="B113" s="77" t="s">
        <v>196</v>
      </c>
      <c r="C113" s="331" t="s">
        <v>44</v>
      </c>
      <c r="D113" s="332" t="s">
        <v>5</v>
      </c>
      <c r="E113" s="333" t="s">
        <v>35</v>
      </c>
      <c r="F113" s="239">
        <v>4700</v>
      </c>
      <c r="G113" s="293">
        <f t="shared" si="2"/>
        <v>390.04149377593359</v>
      </c>
      <c r="H113" s="316">
        <v>12</v>
      </c>
      <c r="I113" s="295" t="s">
        <v>66</v>
      </c>
    </row>
    <row r="114" spans="1:9" ht="15.75" customHeight="1" thickTop="1" x14ac:dyDescent="0.2">
      <c r="A114" s="66">
        <v>13</v>
      </c>
      <c r="B114" s="72" t="s">
        <v>197</v>
      </c>
      <c r="C114" s="334" t="s">
        <v>62</v>
      </c>
      <c r="D114" s="335" t="s">
        <v>6</v>
      </c>
      <c r="E114" s="336" t="s">
        <v>15</v>
      </c>
      <c r="F114" s="320">
        <v>4660</v>
      </c>
      <c r="G114" s="299">
        <f t="shared" si="2"/>
        <v>386.7219917012448</v>
      </c>
      <c r="H114" s="337">
        <v>13</v>
      </c>
      <c r="I114" s="301" t="s">
        <v>55</v>
      </c>
    </row>
    <row r="115" spans="1:9" ht="15.75" customHeight="1" x14ac:dyDescent="0.2">
      <c r="A115" s="63">
        <v>14</v>
      </c>
      <c r="B115" s="57" t="s">
        <v>198</v>
      </c>
      <c r="C115" s="326" t="s">
        <v>49</v>
      </c>
      <c r="D115" s="330" t="s">
        <v>5</v>
      </c>
      <c r="E115" s="328" t="s">
        <v>13</v>
      </c>
      <c r="F115" s="59">
        <v>4290</v>
      </c>
      <c r="G115" s="275">
        <f t="shared" si="2"/>
        <v>356.01659751037346</v>
      </c>
      <c r="H115" s="338">
        <v>14</v>
      </c>
      <c r="I115" s="289" t="s">
        <v>29</v>
      </c>
    </row>
    <row r="116" spans="1:9" ht="15.75" customHeight="1" x14ac:dyDescent="0.2">
      <c r="A116" s="63">
        <v>15</v>
      </c>
      <c r="B116" s="57" t="s">
        <v>164</v>
      </c>
      <c r="C116" s="153">
        <v>2012</v>
      </c>
      <c r="D116" s="232" t="s">
        <v>6</v>
      </c>
      <c r="E116" s="80" t="s">
        <v>9</v>
      </c>
      <c r="F116" s="49">
        <v>4010</v>
      </c>
      <c r="G116" s="275">
        <f t="shared" si="2"/>
        <v>332.78008298755185</v>
      </c>
      <c r="H116" s="338"/>
      <c r="I116" s="21" t="s">
        <v>165</v>
      </c>
    </row>
    <row r="117" spans="1:9" ht="15.75" customHeight="1" x14ac:dyDescent="0.2">
      <c r="A117" s="63">
        <v>16</v>
      </c>
      <c r="B117" s="245" t="s">
        <v>199</v>
      </c>
      <c r="C117" s="153">
        <v>2014</v>
      </c>
      <c r="D117" s="232" t="s">
        <v>7</v>
      </c>
      <c r="E117" s="80" t="s">
        <v>9</v>
      </c>
      <c r="F117" s="49">
        <v>3820</v>
      </c>
      <c r="G117" s="275">
        <f t="shared" si="2"/>
        <v>317.01244813278009</v>
      </c>
      <c r="H117" s="338"/>
      <c r="I117" s="21" t="s">
        <v>200</v>
      </c>
    </row>
    <row r="118" spans="1:9" ht="15.75" customHeight="1" x14ac:dyDescent="0.2">
      <c r="A118" s="63">
        <v>17</v>
      </c>
      <c r="B118" s="245" t="s">
        <v>201</v>
      </c>
      <c r="C118" s="153">
        <v>2014</v>
      </c>
      <c r="D118" s="232" t="s">
        <v>7</v>
      </c>
      <c r="E118" s="80" t="s">
        <v>9</v>
      </c>
      <c r="F118" s="49">
        <v>3600</v>
      </c>
      <c r="G118" s="275">
        <f t="shared" si="2"/>
        <v>298.75518672199172</v>
      </c>
      <c r="H118" s="338"/>
      <c r="I118" s="21" t="s">
        <v>202</v>
      </c>
    </row>
    <row r="119" spans="1:9" ht="15.75" customHeight="1" x14ac:dyDescent="0.2">
      <c r="A119" s="63">
        <v>18</v>
      </c>
      <c r="B119" s="245" t="s">
        <v>203</v>
      </c>
      <c r="C119" s="153">
        <v>2013</v>
      </c>
      <c r="D119" s="287" t="s">
        <v>6</v>
      </c>
      <c r="E119" s="80" t="s">
        <v>9</v>
      </c>
      <c r="F119" s="49">
        <v>3240</v>
      </c>
      <c r="G119" s="275">
        <f t="shared" si="2"/>
        <v>268.87966804979254</v>
      </c>
      <c r="H119" s="339"/>
      <c r="I119" s="21" t="s">
        <v>165</v>
      </c>
    </row>
    <row r="120" spans="1:9" ht="15.75" customHeight="1" x14ac:dyDescent="0.2">
      <c r="A120" s="63">
        <v>19</v>
      </c>
      <c r="B120" s="245" t="s">
        <v>204</v>
      </c>
      <c r="C120" s="153">
        <v>2011</v>
      </c>
      <c r="D120" s="287" t="s">
        <v>5</v>
      </c>
      <c r="E120" s="80" t="s">
        <v>9</v>
      </c>
      <c r="F120" s="49">
        <v>3180</v>
      </c>
      <c r="G120" s="275">
        <f t="shared" si="2"/>
        <v>263.90041493775931</v>
      </c>
      <c r="H120" s="338"/>
      <c r="I120" s="21" t="s">
        <v>200</v>
      </c>
    </row>
    <row r="121" spans="1:9" ht="15.75" customHeight="1" x14ac:dyDescent="0.2">
      <c r="A121" s="70"/>
      <c r="B121" s="353"/>
      <c r="C121" s="86"/>
      <c r="D121" s="354"/>
      <c r="E121" s="28"/>
      <c r="F121" s="357"/>
      <c r="G121" s="355"/>
      <c r="H121" s="358"/>
      <c r="I121" s="120"/>
    </row>
    <row r="122" spans="1:9" ht="16.5" customHeight="1" x14ac:dyDescent="0.2">
      <c r="A122" s="905" t="s">
        <v>19</v>
      </c>
      <c r="B122" s="905"/>
      <c r="C122" s="905"/>
      <c r="D122" s="905"/>
      <c r="E122" s="905"/>
      <c r="F122" s="905"/>
      <c r="G122" s="905"/>
      <c r="H122" s="905"/>
      <c r="I122" s="905"/>
    </row>
    <row r="123" spans="1:9" ht="16.5" customHeight="1" x14ac:dyDescent="0.2">
      <c r="A123" s="905" t="s">
        <v>20</v>
      </c>
      <c r="B123" s="905"/>
      <c r="C123" s="905"/>
      <c r="D123" s="905"/>
      <c r="E123" s="905"/>
      <c r="F123" s="905"/>
      <c r="G123" s="905"/>
      <c r="H123" s="905"/>
      <c r="I123" s="905"/>
    </row>
    <row r="124" spans="1:9" ht="16.5" customHeight="1" x14ac:dyDescent="0.2">
      <c r="A124" s="905" t="s">
        <v>68</v>
      </c>
      <c r="B124" s="905"/>
      <c r="C124" s="905"/>
      <c r="D124" s="905"/>
      <c r="E124" s="905"/>
      <c r="F124" s="905"/>
      <c r="G124" s="905"/>
      <c r="H124" s="905"/>
      <c r="I124" s="905"/>
    </row>
    <row r="125" spans="1:9" ht="16.5" customHeight="1" x14ac:dyDescent="0.2">
      <c r="A125" s="10"/>
      <c r="B125" s="10"/>
      <c r="C125" s="925" t="s">
        <v>205</v>
      </c>
      <c r="D125" s="925"/>
      <c r="E125" s="174"/>
      <c r="F125" s="10"/>
      <c r="G125" s="10"/>
      <c r="H125" s="10"/>
      <c r="I125" s="12"/>
    </row>
    <row r="126" spans="1:9" ht="16.5" customHeight="1" x14ac:dyDescent="0.2">
      <c r="A126" s="928" t="s">
        <v>205</v>
      </c>
      <c r="B126" s="928"/>
      <c r="C126" s="929" t="s">
        <v>0</v>
      </c>
      <c r="D126" s="930" t="s">
        <v>1</v>
      </c>
      <c r="E126" s="931" t="s">
        <v>17</v>
      </c>
      <c r="F126" s="912" t="s">
        <v>18</v>
      </c>
      <c r="G126" s="912"/>
      <c r="H126" s="912"/>
      <c r="I126" s="912"/>
    </row>
    <row r="127" spans="1:9" ht="16.5" customHeight="1" x14ac:dyDescent="0.2">
      <c r="A127" s="932" t="s">
        <v>22</v>
      </c>
      <c r="B127" s="933" t="s">
        <v>69</v>
      </c>
      <c r="C127" s="929"/>
      <c r="D127" s="930"/>
      <c r="E127" s="931"/>
      <c r="F127" s="917" t="s">
        <v>2</v>
      </c>
      <c r="G127" s="934" t="s">
        <v>3</v>
      </c>
      <c r="H127" s="935" t="s">
        <v>8</v>
      </c>
      <c r="I127" s="923" t="s">
        <v>25</v>
      </c>
    </row>
    <row r="128" spans="1:9" ht="10.5" customHeight="1" x14ac:dyDescent="0.2">
      <c r="A128" s="932"/>
      <c r="B128" s="933"/>
      <c r="C128" s="929"/>
      <c r="D128" s="930"/>
      <c r="E128" s="931"/>
      <c r="F128" s="917"/>
      <c r="G128" s="934"/>
      <c r="H128" s="935"/>
      <c r="I128" s="923"/>
    </row>
    <row r="129" spans="1:9" ht="15.75" customHeight="1" x14ac:dyDescent="0.2">
      <c r="A129" s="66">
        <v>1</v>
      </c>
      <c r="B129" s="72" t="s">
        <v>193</v>
      </c>
      <c r="C129" s="55" t="s">
        <v>62</v>
      </c>
      <c r="D129" s="251" t="s">
        <v>6</v>
      </c>
      <c r="E129" s="340" t="s">
        <v>11</v>
      </c>
      <c r="F129" s="341">
        <v>4950</v>
      </c>
      <c r="G129" s="299">
        <f t="shared" ref="G129:G143" si="3">F129*1000/6630</f>
        <v>746.60633484162895</v>
      </c>
      <c r="H129" s="342">
        <v>1</v>
      </c>
      <c r="I129" s="73" t="s">
        <v>33</v>
      </c>
    </row>
    <row r="130" spans="1:9" ht="15.75" customHeight="1" x14ac:dyDescent="0.2">
      <c r="A130" s="63">
        <v>2</v>
      </c>
      <c r="B130" s="72" t="s">
        <v>197</v>
      </c>
      <c r="C130" s="55" t="s">
        <v>62</v>
      </c>
      <c r="D130" s="249" t="s">
        <v>6</v>
      </c>
      <c r="E130" s="340" t="s">
        <v>15</v>
      </c>
      <c r="F130" s="343">
        <v>4660</v>
      </c>
      <c r="G130" s="275">
        <f t="shared" si="3"/>
        <v>702.86576168929105</v>
      </c>
      <c r="H130" s="279">
        <v>2</v>
      </c>
      <c r="I130" s="344" t="s">
        <v>206</v>
      </c>
    </row>
    <row r="131" spans="1:9" ht="15.75" customHeight="1" x14ac:dyDescent="0.2">
      <c r="A131" s="63">
        <v>3</v>
      </c>
      <c r="B131" s="72" t="s">
        <v>207</v>
      </c>
      <c r="C131" s="55" t="s">
        <v>60</v>
      </c>
      <c r="D131" s="14" t="s">
        <v>6</v>
      </c>
      <c r="E131" s="340" t="s">
        <v>13</v>
      </c>
      <c r="F131" s="343">
        <v>4100</v>
      </c>
      <c r="G131" s="275">
        <f t="shared" si="3"/>
        <v>618.40120663650077</v>
      </c>
      <c r="H131" s="281">
        <v>3</v>
      </c>
      <c r="I131" s="188" t="s">
        <v>33</v>
      </c>
    </row>
    <row r="132" spans="1:9" ht="15.75" customHeight="1" x14ac:dyDescent="0.2">
      <c r="A132" s="63">
        <v>4</v>
      </c>
      <c r="B132" s="72" t="s">
        <v>208</v>
      </c>
      <c r="C132" s="55" t="s">
        <v>60</v>
      </c>
      <c r="D132" s="14" t="s">
        <v>6</v>
      </c>
      <c r="E132" s="340" t="s">
        <v>13</v>
      </c>
      <c r="F132" s="343">
        <v>4020</v>
      </c>
      <c r="G132" s="275">
        <f t="shared" si="3"/>
        <v>606.33484162895923</v>
      </c>
      <c r="H132" s="282">
        <v>4</v>
      </c>
      <c r="I132" s="344" t="s">
        <v>55</v>
      </c>
    </row>
    <row r="133" spans="1:9" ht="15.75" customHeight="1" x14ac:dyDescent="0.2">
      <c r="A133" s="63">
        <v>5</v>
      </c>
      <c r="B133" s="72" t="s">
        <v>164</v>
      </c>
      <c r="C133" s="241">
        <v>2012</v>
      </c>
      <c r="D133" s="34" t="s">
        <v>6</v>
      </c>
      <c r="E133" s="81" t="s">
        <v>9</v>
      </c>
      <c r="F133" s="49">
        <v>4010</v>
      </c>
      <c r="G133" s="275">
        <f t="shared" si="3"/>
        <v>604.82654600301657</v>
      </c>
      <c r="H133" s="345">
        <v>5</v>
      </c>
      <c r="I133" s="21" t="s">
        <v>165</v>
      </c>
    </row>
    <row r="134" spans="1:9" ht="15.75" customHeight="1" x14ac:dyDescent="0.2">
      <c r="A134" s="63">
        <v>6</v>
      </c>
      <c r="B134" s="72" t="s">
        <v>209</v>
      </c>
      <c r="C134" s="55" t="s">
        <v>210</v>
      </c>
      <c r="D134" s="249" t="s">
        <v>211</v>
      </c>
      <c r="E134" s="340" t="s">
        <v>13</v>
      </c>
      <c r="F134" s="343">
        <v>3960</v>
      </c>
      <c r="G134" s="275">
        <f t="shared" si="3"/>
        <v>597.28506787330321</v>
      </c>
      <c r="H134" s="285">
        <v>6</v>
      </c>
      <c r="I134" s="188" t="s">
        <v>33</v>
      </c>
    </row>
    <row r="135" spans="1:9" ht="15.75" customHeight="1" x14ac:dyDescent="0.2">
      <c r="A135" s="63">
        <v>7</v>
      </c>
      <c r="B135" s="72" t="s">
        <v>212</v>
      </c>
      <c r="C135" s="55" t="s">
        <v>62</v>
      </c>
      <c r="D135" s="249" t="s">
        <v>6</v>
      </c>
      <c r="E135" s="340" t="s">
        <v>12</v>
      </c>
      <c r="F135" s="343">
        <v>3900</v>
      </c>
      <c r="G135" s="275">
        <f t="shared" si="3"/>
        <v>588.23529411764707</v>
      </c>
      <c r="H135" s="285">
        <v>7</v>
      </c>
      <c r="I135" s="344" t="s">
        <v>115</v>
      </c>
    </row>
    <row r="136" spans="1:9" ht="15.75" customHeight="1" x14ac:dyDescent="0.2">
      <c r="A136" s="63">
        <v>8</v>
      </c>
      <c r="B136" s="72" t="s">
        <v>213</v>
      </c>
      <c r="C136" s="55" t="s">
        <v>59</v>
      </c>
      <c r="D136" s="249" t="s">
        <v>7</v>
      </c>
      <c r="E136" s="340" t="s">
        <v>16</v>
      </c>
      <c r="F136" s="343">
        <v>3880</v>
      </c>
      <c r="G136" s="275">
        <f t="shared" si="3"/>
        <v>585.21870286576166</v>
      </c>
      <c r="H136" s="285">
        <v>8</v>
      </c>
      <c r="I136" s="188" t="s">
        <v>180</v>
      </c>
    </row>
    <row r="137" spans="1:9" ht="15.75" customHeight="1" x14ac:dyDescent="0.2">
      <c r="A137" s="63">
        <v>9</v>
      </c>
      <c r="B137" s="72" t="s">
        <v>199</v>
      </c>
      <c r="C137" s="346">
        <v>2014</v>
      </c>
      <c r="D137" s="34" t="s">
        <v>7</v>
      </c>
      <c r="E137" s="347" t="s">
        <v>9</v>
      </c>
      <c r="F137" s="49">
        <v>3820</v>
      </c>
      <c r="G137" s="275">
        <f t="shared" si="3"/>
        <v>576.16892911010564</v>
      </c>
      <c r="H137" s="285">
        <v>9</v>
      </c>
      <c r="I137" s="21" t="s">
        <v>161</v>
      </c>
    </row>
    <row r="138" spans="1:9" ht="15.75" customHeight="1" x14ac:dyDescent="0.2">
      <c r="A138" s="63">
        <v>10</v>
      </c>
      <c r="B138" s="57" t="s">
        <v>201</v>
      </c>
      <c r="C138" s="856">
        <v>2014</v>
      </c>
      <c r="D138" s="34" t="s">
        <v>7</v>
      </c>
      <c r="E138" s="80" t="s">
        <v>9</v>
      </c>
      <c r="F138" s="49">
        <v>3600</v>
      </c>
      <c r="G138" s="275">
        <f t="shared" si="3"/>
        <v>542.98642533936652</v>
      </c>
      <c r="H138" s="285">
        <v>10</v>
      </c>
      <c r="I138" s="21" t="s">
        <v>202</v>
      </c>
    </row>
    <row r="139" spans="1:9" ht="15.75" customHeight="1" x14ac:dyDescent="0.2">
      <c r="A139" s="66">
        <v>11</v>
      </c>
      <c r="B139" s="72" t="s">
        <v>214</v>
      </c>
      <c r="C139" s="55" t="s">
        <v>60</v>
      </c>
      <c r="D139" s="350" t="s">
        <v>6</v>
      </c>
      <c r="E139" s="340" t="s">
        <v>47</v>
      </c>
      <c r="F139" s="341">
        <v>3250</v>
      </c>
      <c r="G139" s="299">
        <f t="shared" si="3"/>
        <v>490.19607843137254</v>
      </c>
      <c r="H139" s="321">
        <v>11</v>
      </c>
      <c r="I139" s="82" t="s">
        <v>133</v>
      </c>
    </row>
    <row r="140" spans="1:9" ht="15.75" customHeight="1" thickBot="1" x14ac:dyDescent="0.25">
      <c r="A140" s="71">
        <v>12</v>
      </c>
      <c r="B140" s="77" t="s">
        <v>203</v>
      </c>
      <c r="C140" s="236">
        <v>2013</v>
      </c>
      <c r="D140" s="877" t="s">
        <v>6</v>
      </c>
      <c r="E140" s="348" t="s">
        <v>9</v>
      </c>
      <c r="F140" s="157">
        <v>3240</v>
      </c>
      <c r="G140" s="293">
        <f t="shared" si="3"/>
        <v>488.68778280542989</v>
      </c>
      <c r="H140" s="878">
        <v>12</v>
      </c>
      <c r="I140" s="349" t="s">
        <v>215</v>
      </c>
    </row>
    <row r="141" spans="1:9" ht="15.75" customHeight="1" thickTop="1" x14ac:dyDescent="0.2">
      <c r="A141" s="66">
        <v>13</v>
      </c>
      <c r="B141" s="72" t="s">
        <v>216</v>
      </c>
      <c r="C141" s="55" t="s">
        <v>210</v>
      </c>
      <c r="D141" s="858" t="s">
        <v>211</v>
      </c>
      <c r="E141" s="340" t="s">
        <v>13</v>
      </c>
      <c r="F141" s="341">
        <v>2950</v>
      </c>
      <c r="G141" s="299">
        <f t="shared" si="3"/>
        <v>444.94720965309199</v>
      </c>
      <c r="H141" s="321">
        <v>13</v>
      </c>
      <c r="I141" s="73" t="s">
        <v>33</v>
      </c>
    </row>
    <row r="142" spans="1:9" ht="15.75" customHeight="1" x14ac:dyDescent="0.2">
      <c r="A142" s="63">
        <v>14</v>
      </c>
      <c r="B142" s="72" t="s">
        <v>217</v>
      </c>
      <c r="C142" s="34" t="s">
        <v>62</v>
      </c>
      <c r="D142" s="249" t="s">
        <v>6</v>
      </c>
      <c r="E142" s="351" t="s">
        <v>70</v>
      </c>
      <c r="F142" s="343">
        <v>2930</v>
      </c>
      <c r="G142" s="275">
        <f t="shared" si="3"/>
        <v>441.93061840120663</v>
      </c>
      <c r="H142" s="322">
        <v>14</v>
      </c>
      <c r="I142" s="344" t="s">
        <v>95</v>
      </c>
    </row>
    <row r="143" spans="1:9" ht="15.75" customHeight="1" x14ac:dyDescent="0.2">
      <c r="A143" s="63">
        <v>15</v>
      </c>
      <c r="B143" s="72" t="s">
        <v>218</v>
      </c>
      <c r="C143" s="166" t="s">
        <v>210</v>
      </c>
      <c r="D143" s="249" t="s">
        <v>211</v>
      </c>
      <c r="E143" s="54" t="s">
        <v>13</v>
      </c>
      <c r="F143" s="343">
        <v>2910</v>
      </c>
      <c r="G143" s="275">
        <f t="shared" si="3"/>
        <v>438.91402714932127</v>
      </c>
      <c r="H143" s="322">
        <v>15</v>
      </c>
      <c r="I143" s="344" t="s">
        <v>33</v>
      </c>
    </row>
    <row r="144" spans="1:9" ht="16.5" customHeight="1" x14ac:dyDescent="0.2"/>
    <row r="145" ht="16.5" customHeight="1" x14ac:dyDescent="0.2"/>
    <row r="147" ht="1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64" spans="3:3" x14ac:dyDescent="0.2">
      <c r="C164" s="142"/>
    </row>
    <row r="165" spans="3:3" ht="18" x14ac:dyDescent="0.2">
      <c r="C165" s="311"/>
    </row>
    <row r="166" spans="3:3" ht="18" x14ac:dyDescent="0.2">
      <c r="C166" s="311"/>
    </row>
    <row r="167" spans="3:3" ht="18" x14ac:dyDescent="0.2">
      <c r="C167" s="311"/>
    </row>
    <row r="168" spans="3:3" ht="18" x14ac:dyDescent="0.2">
      <c r="C168" s="311"/>
    </row>
    <row r="169" spans="3:3" x14ac:dyDescent="0.2">
      <c r="C169" s="352"/>
    </row>
    <row r="170" spans="3:3" x14ac:dyDescent="0.2">
      <c r="C170" s="352"/>
    </row>
    <row r="171" spans="3:3" x14ac:dyDescent="0.2">
      <c r="C171" s="352"/>
    </row>
  </sheetData>
  <mergeCells count="56">
    <mergeCell ref="A1:I1"/>
    <mergeCell ref="A2:I2"/>
    <mergeCell ref="A6:A7"/>
    <mergeCell ref="B6:B7"/>
    <mergeCell ref="F6:F7"/>
    <mergeCell ref="G6:G7"/>
    <mergeCell ref="H6:H7"/>
    <mergeCell ref="I6:I7"/>
    <mergeCell ref="A5:B5"/>
    <mergeCell ref="C5:C7"/>
    <mergeCell ref="D5:D7"/>
    <mergeCell ref="E5:E7"/>
    <mergeCell ref="F5:I5"/>
    <mergeCell ref="C4:D4"/>
    <mergeCell ref="A47:I47"/>
    <mergeCell ref="A51:B51"/>
    <mergeCell ref="D51:D53"/>
    <mergeCell ref="E51:E53"/>
    <mergeCell ref="F51:I51"/>
    <mergeCell ref="A52:A53"/>
    <mergeCell ref="B52:B53"/>
    <mergeCell ref="F52:F53"/>
    <mergeCell ref="G52:G53"/>
    <mergeCell ref="H52:H53"/>
    <mergeCell ref="I52:I53"/>
    <mergeCell ref="A48:I48"/>
    <mergeCell ref="A50:I50"/>
    <mergeCell ref="A95:I95"/>
    <mergeCell ref="A96:I96"/>
    <mergeCell ref="A97:I97"/>
    <mergeCell ref="A99:B99"/>
    <mergeCell ref="C99:C101"/>
    <mergeCell ref="D99:D101"/>
    <mergeCell ref="E99:E101"/>
    <mergeCell ref="F99:I99"/>
    <mergeCell ref="A100:A101"/>
    <mergeCell ref="B100:B101"/>
    <mergeCell ref="F100:F101"/>
    <mergeCell ref="G100:G101"/>
    <mergeCell ref="H100:H101"/>
    <mergeCell ref="I100:I101"/>
    <mergeCell ref="A122:I122"/>
    <mergeCell ref="A123:I123"/>
    <mergeCell ref="A124:I124"/>
    <mergeCell ref="C125:D125"/>
    <mergeCell ref="A126:B126"/>
    <mergeCell ref="C126:C128"/>
    <mergeCell ref="D126:D128"/>
    <mergeCell ref="E126:E128"/>
    <mergeCell ref="F126:I126"/>
    <mergeCell ref="A127:A128"/>
    <mergeCell ref="B127:B128"/>
    <mergeCell ref="F127:F128"/>
    <mergeCell ref="G127:G128"/>
    <mergeCell ref="H127:H128"/>
    <mergeCell ref="I127:I128"/>
  </mergeCells>
  <hyperlinks>
    <hyperlink ref="B8" r:id="rId1" display="https://www.iwwfed-ea.org/classic/rl2025/eame/index.php?skier=FRA762011464" xr:uid="{00000000-0004-0000-0100-000000000000}"/>
    <hyperlink ref="B9" r:id="rId2" display="https://www.iwwfed-ea.org/classic/rl2025/eame/index.php?skier=GBR452014449" xr:uid="{00000000-0004-0000-0100-000001000000}"/>
    <hyperlink ref="B10" r:id="rId3" display="https://www.iwwfed-ea.org/classic/rl2025/eame/index.php?skier=FRA372017879" xr:uid="{00000000-0004-0000-0100-000002000000}"/>
    <hyperlink ref="B11" r:id="rId4" display="https://www.iwwfed-ea.org/classic/rl2025/eame/index.php?skier=UKR492001288" xr:uid="{00000000-0004-0000-0100-000003000000}"/>
    <hyperlink ref="B12" r:id="rId5" display="https://www.iwwfed-ea.org/classic/rl2025/eame/index.php?skier=FRA152018436" xr:uid="{00000000-0004-0000-0100-000004000000}"/>
    <hyperlink ref="B13" r:id="rId6" display="https://www.iwwfed-ea.org/classic/rl2025/eame/index.php?skier=ITA972013979" xr:uid="{00000000-0004-0000-0100-000005000000}"/>
    <hyperlink ref="B16" r:id="rId7" display="https://www.iwwfed-ea.org/classic/rl2025/eame/index.php?skier=FRA182014458" xr:uid="{00000000-0004-0000-0100-000006000000}"/>
    <hyperlink ref="B14" r:id="rId8" display="https://www.iwwfed-ea.org/classic/rl2025/eame/index.php?skier=CZE542008820" xr:uid="{00000000-0004-0000-0100-000007000000}"/>
    <hyperlink ref="B18" r:id="rId9" display="https://www.iwwfed-ea.org/classic/rl2025/eame/index.php?skier=AUT722017641" xr:uid="{00000000-0004-0000-0100-000008000000}"/>
    <hyperlink ref="B15" r:id="rId10" display="https://www.iwwfed-ea.org/classic/rl2025/eame/index.php?skier=ITA072007898" xr:uid="{00000000-0004-0000-0100-000009000000}"/>
    <hyperlink ref="B19" r:id="rId11" display="https://www.iwwfed-ea.org/classic/rl2025/eame/index.php?skier=GER842022681" xr:uid="{00000000-0004-0000-0100-00000A000000}"/>
    <hyperlink ref="B20" r:id="rId12" display="https://www.iwwfed-ea.org/classic/rl2025/eame/index.php?skier=UKR112017726" xr:uid="{00000000-0004-0000-0100-00000B000000}"/>
    <hyperlink ref="B21" r:id="rId13" display="https://www.iwwfed-ea.org/classic/rl2025/eame/index.php?skier=AUT902017538" xr:uid="{00000000-0004-0000-0100-00000C000000}"/>
    <hyperlink ref="B27" r:id="rId14" display="https://www.iwwfed-ea.org/classic/rl2025/eame/index.php?skier=IWF100200008" xr:uid="{00000000-0004-0000-0100-00000D000000}"/>
    <hyperlink ref="I8" r:id="rId15" tooltip="2025 IWWF World Waterski Championships_x000d_Recetto_x000d_31.08.2025" display="https://www.iwwfed-ea.org/classic/25IWWF04/" xr:uid="{00000000-0004-0000-0100-00000E000000}"/>
    <hyperlink ref="I9" r:id="rId16" tooltip="Swiss Pro Tricks_x000d_Swiss Waterski Resort, Clermont, FL_x000d_20.04.2025" display="http://www.iwsftournament.com/homologation/scorebooks/20250421080402Scorebook25S059CS.HTM" xr:uid="{00000000-0004-0000-0100-00000F000000}"/>
    <hyperlink ref="I10" r:id="rId17" tooltip="Masters Qualifying Series 1_x000d__x000d_04.05.2025" display="http://www.iwsftournament.com/homologation/scorebooks/20250505170502Scorebook25S070CS.HTM" xr:uid="{00000000-0004-0000-0100-000010000000}"/>
    <hyperlink ref="I11" r:id="rId18" tooltip="2025 European Open Championships_x000d_Salmsee, Steyregg_x000d_09.08.2025" display="https://www.iwwfed-ea.org/classic/25EURO03/" xr:uid="{00000000-0004-0000-0100-000011000000}"/>
    <hyperlink ref="I12" r:id="rId19" tooltip="LE PLAN D'EAU 3D 2/2 30eme anniversaire_x000d_Club Omnisport de Jaumard_x000d_05.10.2025" display="https://www.iwwfed-ea.org/classic/25FRA014/" xr:uid="{00000000-0004-0000-0100-000012000000}"/>
    <hyperlink ref="I13" r:id="rId20" tooltip="Sunset Fall Classic_x000d_Sunset Lakes, Groveland, FL_x000d_05.10.2025" display="http://www.iwsftournament.com/homologation/scorebooks/20251007211001Scorebook26S022CS.HTM" xr:uid="{00000000-0004-0000-0100-000013000000}"/>
    <hyperlink ref="I16" r:id="rId21" tooltip="Championnat de France U21  + OPEN_x000d_Ski nautique Montbeliardais_x000d_13.07.2025" display="https://www.iwwfed-ea.org/classic/25FRA206/" xr:uid="{00000000-0004-0000-0100-000014000000}"/>
    <hyperlink ref="I14" r:id="rId22" tooltip="Campeonato Argentino de Esqui Nautico_x000d_AHUMADA ESQUI NAUTICO_x000d_09.02.2025" display="http://www.iwsftournament.com/homologation/scorebooks/20250208150258Scorebook25ARG002.htm" xr:uid="{00000000-0004-0000-0100-000015000000}"/>
    <hyperlink ref="I18" r:id="rId23" tooltip="2025 IWWF E&amp;A Under-21 Championship_x000d_Internationaler Wiener Wasserski Club_x000d_22.08.2025" display="https://www.iwwfed-ea.org/classic/25EURO05/" xr:uid="{00000000-0004-0000-0100-000016000000}"/>
    <hyperlink ref="I15" r:id="rId24" tooltip="Linz Open in Memoriam Franz Kuhn_x000d_Salmsee, Steyregg_x000d_13.07.2025" display="https://www.iwwfed-ea.org/classic/25AUT003/" xr:uid="{00000000-0004-0000-0100-000017000000}"/>
    <hyperlink ref="I19" r:id="rId25" tooltip="Masters Last Chance Qualifier_x000d__x000d_11.05.2025" display="http://www.iwsftournament.com/homologation/scorebooks/20250512130502Scorebook25S071CS.HTM" xr:uid="{00000000-0004-0000-0100-000018000000}"/>
    <hyperlink ref="I20" r:id="rId26" tooltip="2025 European Open Championships_x000d_Salmsee, Steyregg_x000d_09.08.2025" display="https://www.iwwfed-ea.org/classic/25EURO03/" xr:uid="{00000000-0004-0000-0100-000019000000}"/>
    <hyperlink ref="I21" r:id="rId27" tooltip="Austrian Open 2025_x000d_Fischlham_x000d_06.07.2025" display="https://www.iwwfed-ea.org/classic/25AUT002/" xr:uid="{00000000-0004-0000-0100-00001A000000}"/>
    <hyperlink ref="I27" r:id="rId28" tooltip="2025 European Open Championships_x000d_Salmsee, Steyregg_x000d_09.08.2025" display="https://www.iwwfed-ea.org/classic/25EURO03/" xr:uid="{00000000-0004-0000-0100-00001B000000}"/>
    <hyperlink ref="B117" r:id="rId29" display="https://www.iwwfed-ea.org/classic/rl2025/eame/index.php?skier=IWF100200001" xr:uid="{00000000-0004-0000-0100-00001C000000}"/>
    <hyperlink ref="B54" r:id="rId30" display="https://www.iwwfed-ea.org/classic/rl2025/eame/index.php?skier=FRA372017879" xr:uid="{00000000-0004-0000-0100-00001D000000}"/>
    <hyperlink ref="B55" r:id="rId31" display="https://www.iwwfed-ea.org/classic/rl2025/eame/index.php?skier=FRA152018436" xr:uid="{00000000-0004-0000-0100-00001E000000}"/>
    <hyperlink ref="B56" r:id="rId32" display="https://www.iwwfed-ea.org/classic/rl2025/eame/index.php?skier=GER842022681" xr:uid="{00000000-0004-0000-0100-00001F000000}"/>
    <hyperlink ref="B57" r:id="rId33" display="https://www.iwwfed-ea.org/classic/rl2025/eame/index.php?skier=UKR112017726" xr:uid="{00000000-0004-0000-0100-000020000000}"/>
    <hyperlink ref="B58" r:id="rId34" display="https://www.iwwfed-ea.org/classic/rl2025/eame/index.php?skier=UKR152022995" xr:uid="{00000000-0004-0000-0100-000021000000}"/>
    <hyperlink ref="B59" r:id="rId35" display="https://www.iwwfed-ea.org/classic/rl2025/eame/index.php?skier=SVK832001600" xr:uid="{00000000-0004-0000-0100-000022000000}"/>
    <hyperlink ref="B60" r:id="rId36" display="https://www.iwwfed-ea.org/classic/rl2025/eame/index.php?skier=ITA232020050" xr:uid="{00000000-0004-0000-0100-000023000000}"/>
    <hyperlink ref="B61" r:id="rId37" display="https://www.iwwfed-ea.org/classic/rl2025/eame/index.php?skier=GBR542018132" xr:uid="{00000000-0004-0000-0100-000024000000}"/>
    <hyperlink ref="B62" r:id="rId38" display="https://www.iwwfed-ea.org/classic/rl2025/eame/index.php?skier=UKR302022990" xr:uid="{00000000-0004-0000-0100-000025000000}"/>
    <hyperlink ref="B63" r:id="rId39" display="https://www.iwwfed-ea.org/classic/rl2025/eame/index.php?skier=ITA672018451" xr:uid="{00000000-0004-0000-0100-000026000000}"/>
    <hyperlink ref="B64" r:id="rId40" display="https://www.iwwfed-ea.org/classic/rl2025/eame/index.php?skier=ITA792020969" xr:uid="{00000000-0004-0000-0100-000027000000}"/>
    <hyperlink ref="B65" r:id="rId41" display="https://www.iwwfed-ea.org/classic/rl2025/eame/index.php?skier=GRE382022664" xr:uid="{00000000-0004-0000-0100-000028000000}"/>
    <hyperlink ref="B67" r:id="rId42" display="https://www.iwwfed-ea.org/classic/rl2025/eame/index.php?skier=AUT352019270" xr:uid="{00000000-0004-0000-0100-000029000000}"/>
    <hyperlink ref="B66" r:id="rId43" display="https://www.iwwfed-ea.org/classic/rl2025/eame/index.php?skier=SUI342019723" xr:uid="{00000000-0004-0000-0100-00002A000000}"/>
    <hyperlink ref="I54" r:id="rId44" tooltip="Masters Qualifying Series 1_x000d__x000d_04.05.2025" display="http://www.iwsftournament.com/homologation/scorebooks/20250505170502Scorebook25S070CS.HTM" xr:uid="{00000000-0004-0000-0100-00002B000000}"/>
    <hyperlink ref="I55" r:id="rId45" tooltip="LE PLAN D'EAU 3D 2/2 30eme anniversaire_x000d_Club Omnisport de Jaumard_x000d_05.10.2025" display="https://www.iwwfed-ea.org/classic/25FRA014/" xr:uid="{00000000-0004-0000-0100-00002C000000}"/>
    <hyperlink ref="I56" r:id="rId46" tooltip="Masters Last Chance Qualifier_x000d__x000d_11.05.2025" display="http://www.iwsftournament.com/homologation/scorebooks/20250512130502Scorebook25S071CS.HTM" xr:uid="{00000000-0004-0000-0100-00002D000000}"/>
    <hyperlink ref="I57" r:id="rId47" tooltip="2025 European Open Championships_x000d_Salmsee, Steyregg_x000d_09.08.2025" display="https://www.iwwfed-ea.org/classic/25EURO03/" xr:uid="{00000000-0004-0000-0100-00002E000000}"/>
    <hyperlink ref="I58" r:id="rId48" tooltip="2025 European Open Championships_x000d_Salmsee, Steyregg_x000d_09.08.2025" display="https://www.iwwfed-ea.org/classic/25EURO03/" xr:uid="{00000000-0004-0000-0100-00002F000000}"/>
    <hyperlink ref="I59" r:id="rId49" tooltip="Spolana Cup 2025_x000d_KRENEK_x000d_21.09.2025" display="https://www.iwwfed-ea.org/classic/25CZE002/" xr:uid="{00000000-0004-0000-0100-000030000000}"/>
    <hyperlink ref="I60" r:id="rId50" tooltip="2025 IWWF World Under 21 Waterski Championhips_x000d_Predator Bay_x000d_03.08.2025" display="https://www.iwwfed-ea.org/classic/25IWWF01/" xr:uid="{00000000-0004-0000-0100-000031000000}"/>
    <hyperlink ref="I61" r:id="rId51" tooltip="Malibu Summer Multi_x000d_Hazelwoods Ski World_x000d_10.08.2025" display="https://www.iwwfed-ea.org/classic/25GBR028/" xr:uid="{00000000-0004-0000-0100-000032000000}"/>
    <hyperlink ref="I62" r:id="rId52" tooltip="2025 European Open Championships_x000d_Salmsee, Steyregg_x000d_09.08.2025" display="https://www.iwwfed-ea.org/classic/25EURO03/" xr:uid="{00000000-0004-0000-0100-000033000000}"/>
    <hyperlink ref="I63" r:id="rId53" tooltip="XX International San Gervasio_x000d_San Gervasio Bresciano_x000d_22.06.2025" display="https://www.iwwfed-ea.org/classic/25ITA001/" xr:uid="{00000000-0004-0000-0100-000034000000}"/>
    <hyperlink ref="I64" r:id="rId54" tooltip="II Jolly Overall Cup_x000d_San Gervasio Bresciano_x000d_14.09.2025" display="https://www.iwwfed-ea.org/classic/25ITA004/" xr:uid="{00000000-0004-0000-0100-000035000000}"/>
    <hyperlink ref="I65" r:id="rId55" tooltip="Hellenic Youth &amp; +35 National Waterski Championshi_x000d_Stratos lake_x000d_03.08.2025" display="https://www.iwwfed-ea.org/classic/25GRE006/" xr:uid="{00000000-0004-0000-0100-000036000000}"/>
    <hyperlink ref="I67" r:id="rId56" tooltip="2025 IWWF E&amp;A Under-21 Championship_x000d_Internationaler Wiener Wasserski Club_x000d_22.08.2025" display="https://www.iwwfed-ea.org/classic/25EURO05/" xr:uid="{00000000-0004-0000-0100-000037000000}"/>
    <hyperlink ref="I66" r:id="rId57" tooltip="Boesch Swiss Waterski Championships_x000d_Bourg-en-Bresse Exo01 La Rena_x000d_03.08.2025" display="https://www.iwwfed-ea.org/classic/25SUI003/" xr:uid="{00000000-0004-0000-0100-000038000000}"/>
    <hyperlink ref="B69" r:id="rId58" display="https://www.iwwfed-ea.org/classic/rl2025/eame/index.php?skier=IWF100200001" xr:uid="{00000000-0004-0000-0100-000039000000}"/>
    <hyperlink ref="I69" r:id="rId59" tooltip="2025 Huston Cadillac Florida Championships_x000d__x000d_13.07.2025" display="http://www.iwsftournament.com/homologation/scorebooks/20250715090703Scorebook25S075CS.HTM" xr:uid="{00000000-0004-0000-0100-00003A000000}"/>
    <hyperlink ref="B106" r:id="rId60" display="https://www.iwwfed-ea.org/classic/rl2025/eame/index.php?skier=AUT352019270" xr:uid="{00000000-0004-0000-0100-00003B000000}"/>
    <hyperlink ref="B102" r:id="rId61" display="https://www.iwwfed-ea.org/classic/rl2025/eame/index.php?skier=UKR152022995" xr:uid="{00000000-0004-0000-0100-00003C000000}"/>
    <hyperlink ref="B103" r:id="rId62" display="https://www.iwwfed-ea.org/classic/rl2025/eame/index.php?skier=UKR302022990" xr:uid="{00000000-0004-0000-0100-00003D000000}"/>
    <hyperlink ref="B104" r:id="rId63" display="https://www.iwwfed-ea.org/classic/rl2025/eame/index.php?skier=GRE382022664" xr:uid="{00000000-0004-0000-0100-00003E000000}"/>
    <hyperlink ref="B108" r:id="rId64" display="https://www.iwwfed-ea.org/classic/rl2025/eame/index.php?skier=GBR982015494" xr:uid="{00000000-0004-0000-0100-00003F000000}"/>
    <hyperlink ref="B107" r:id="rId65" display="https://www.iwwfed-ea.org/classic/rl2025/eame/index.php?skier=ITA222022540" xr:uid="{00000000-0004-0000-0100-000040000000}"/>
    <hyperlink ref="B110" r:id="rId66" display="https://www.iwwfed-ea.org/classic/rl2025/eame/index.php?skier=CZE162020505" xr:uid="{00000000-0004-0000-0100-000041000000}"/>
    <hyperlink ref="B112" r:id="rId67" display="https://www.iwwfed-ea.org/classic/rl2025/eame/index.php?skier=GER982016343" xr:uid="{00000000-0004-0000-0100-000042000000}"/>
    <hyperlink ref="B111" r:id="rId68" display="https://www.iwwfed-ea.org/classic/rl2025/eame/index.php?skier=CZE212024157" xr:uid="{00000000-0004-0000-0100-000043000000}"/>
    <hyperlink ref="B113" r:id="rId69" display="https://www.iwwfed-ea.org/classic/rl2025/eame/index.php?skier=BEL982009938" xr:uid="{00000000-0004-0000-0100-000044000000}"/>
    <hyperlink ref="B109" r:id="rId70" display="https://www.iwwfed-ea.org/classic/rl2025/eame/index.php?skier=GRE982018475" xr:uid="{00000000-0004-0000-0100-000045000000}"/>
    <hyperlink ref="B115" r:id="rId71" display="https://www.iwwfed-ea.org/classic/rl2025/eame/index.php?skier=UKR982023745" xr:uid="{00000000-0004-0000-0100-000046000000}"/>
    <hyperlink ref="B114" r:id="rId72" display="https://www.iwwfed-ea.org/classic/rl2025/eame/index.php?skier=GBR982015602" xr:uid="{00000000-0004-0000-0100-000047000000}"/>
    <hyperlink ref="B105" r:id="rId73" display="https://www.iwwfed-ea.org/classic/rl2025/eame/index.php?skier=FRA182018435" xr:uid="{00000000-0004-0000-0100-000048000000}"/>
    <hyperlink ref="I102" r:id="rId74" tooltip="2025 IWWF E&amp;A Youth (U14 &amp; U17) Championship_x000d_Botaski - Sesena Waterski Complex_x000d_20.07.2025" display="https://www.iwwfed-ea.org/classic/25EURO06/" xr:uid="{00000000-0004-0000-0100-000049000000}"/>
    <hyperlink ref="I103" r:id="rId75" tooltip="2025 IWWF E&amp;A Youth (U14 &amp; U17) Championship_x000d_Botaski - Sesena Waterski Complex_x000d_20.07.2025" display="https://www.iwwfed-ea.org/classic/25EURO06/" xr:uid="{00000000-0004-0000-0100-00004A000000}"/>
    <hyperlink ref="I104" r:id="rId76" tooltip="2025 IWWF E&amp;A Under-21 Championship_x000d_Internationaler Wiener Wasserski Club_x000d_22.08.2025" display="https://www.iwwfed-ea.org/classic/25EURO05/" xr:uid="{00000000-0004-0000-0100-00004B000000}"/>
    <hyperlink ref="I108" r:id="rId77" tooltip="Holy Cow Cup_x000d_Lake Grew, Polk City, FL_x000d_12.10.2025" display="http://www.iwsftournament.com/homologation/scorebooks/20251014141002Scorebook26S013CS.HTM" xr:uid="{00000000-0004-0000-0100-00004C000000}"/>
    <hyperlink ref="I107" r:id="rId78" tooltip="2025 IWWF E&amp;A Youth (U14 &amp; U17) Championship_x000d_Botaski - Sesena Waterski Complex_x000d_20.07.2025" display="https://www.iwwfed-ea.org/classic/25EURO06/" xr:uid="{00000000-0004-0000-0100-00004D000000}"/>
    <hyperlink ref="I110" r:id="rId79" tooltip="Czech and Slovak Championships_x000d_OLEKSOVICE_x000d_17.08.2025" display="https://www.iwwfed-ea.org/classic/25CZE004/" xr:uid="{00000000-0004-0000-0100-00004E000000}"/>
    <hyperlink ref="I112" r:id="rId80" tooltip="2025 IWWF E&amp;A Youth (U14 &amp; U17) Championship_x000d_Botaski - Sesena Waterski Complex_x000d_20.07.2025" display="https://www.iwwfed-ea.org/classic/25EURO06/" xr:uid="{00000000-0004-0000-0100-00004F000000}"/>
    <hyperlink ref="I111" r:id="rId81" tooltip="O Pohar TJ Slavoj Plzen_x000d_HRACHOLUSKY_x000d_27.07.2025" display="https://www.iwwfed-ea.org/classic/25CZE001/" xr:uid="{00000000-0004-0000-0100-000050000000}"/>
    <hyperlink ref="I113" r:id="rId82" tooltip="The 2025 BENELUX Championships_x000d_VVW-Integra Eke/Nazareth_x000d_10.08.2025" display="https://www.iwwfed-ea.org/classic/25BEL003/" xr:uid="{00000000-0004-0000-0100-000051000000}"/>
    <hyperlink ref="I109" r:id="rId83" tooltip="2025 IWWF E&amp;A Youth (U14 &amp; U17) Championship_x000d_Botaski - Sesena Waterski Complex_x000d_20.07.2025" display="https://www.iwwfed-ea.org/classic/25EURO06/" xr:uid="{00000000-0004-0000-0100-000052000000}"/>
    <hyperlink ref="I115" r:id="rId84" tooltip="2025 IWWF E&amp;A Under-21 Championship_x000d_Internationaler Wiener Wasserski Club_x000d_22.08.2025" display="https://www.iwwfed-ea.org/classic/25EURO05/" xr:uid="{00000000-0004-0000-0100-000053000000}"/>
    <hyperlink ref="I114" r:id="rId85" tooltip="2025 IWWF E&amp;A Youth (U14 &amp; U17) Championship_x000d_Botaski - Sesena Waterski Complex_x000d_20.07.2025" display="https://www.iwwfed-ea.org/classic/25EURO06/" xr:uid="{00000000-0004-0000-0100-000054000000}"/>
    <hyperlink ref="I105" r:id="rId86" tooltip="Championnats de Ligue NAQU Memorial Michel Naudina_x000d_Lacanau Ski Club_x000d_07.09.2025" display="https://www.iwwfed-ea.org/classic/25FRA217/" xr:uid="{00000000-0004-0000-0100-000055000000}"/>
    <hyperlink ref="B137" r:id="rId87" display="https://www.iwwfed-ea.org/classic/rl2025/eame/index.php?skier=IWF100200001" xr:uid="{00000000-0004-0000-0100-000056000000}"/>
    <hyperlink ref="B129" r:id="rId88" display="https://www.iwwfed-ea.org/classic/rl2025/eame/index.php?skier=CZE212024157" xr:uid="{00000000-0004-0000-0100-000057000000}"/>
    <hyperlink ref="B130" r:id="rId89" display="https://www.iwwfed-ea.org/classic/rl2025/eame/index.php?skier=GBR982015602" xr:uid="{00000000-0004-0000-0100-000058000000}"/>
    <hyperlink ref="B136" r:id="rId90" display="https://www.iwwfed-ea.org/classic/rl2025/eame/index.php?skier=SUI982014680" xr:uid="{00000000-0004-0000-0100-000059000000}"/>
    <hyperlink ref="B135" r:id="rId91" display="https://www.iwwfed-ea.org/classic/rl2025/eame/index.php?skier=AUT982024303" xr:uid="{00000000-0004-0000-0100-00005A000000}"/>
    <hyperlink ref="B131" r:id="rId92" display="https://www.iwwfed-ea.org/classic/rl2025/eame/index.php?skier=UKR982023757" xr:uid="{00000000-0004-0000-0100-00005B000000}"/>
    <hyperlink ref="B132" r:id="rId93" display="https://www.iwwfed-ea.org/classic/rl2025/eame/index.php?skier=UKR982023756" xr:uid="{00000000-0004-0000-0100-00005C000000}"/>
    <hyperlink ref="B134" r:id="rId94" display="https://www.iwwfed-ea.org/classic/rl2025/eame/index.php?skier=UKR982023838" xr:uid="{00000000-0004-0000-0100-00005D000000}"/>
    <hyperlink ref="B139" r:id="rId95" display="https://www.iwwfed-ea.org/classic/rl2025/eame/index.php?skier=GRE982018653" xr:uid="{00000000-0004-0000-0100-00005E000000}"/>
    <hyperlink ref="B141" r:id="rId96" display="https://www.iwwfed-ea.org/classic/rl2025/eame/index.php?skier=UKR982023839" xr:uid="{00000000-0004-0000-0100-00005F000000}"/>
    <hyperlink ref="B142" r:id="rId97" display="https://www.iwwfed-ea.org/classic/rl2025/eame/index.php?skier=FIN972011266" xr:uid="{00000000-0004-0000-0100-000060000000}"/>
    <hyperlink ref="B143" r:id="rId98" display="https://www.iwwfed-ea.org/classic/rl2025/eame/index.php?skier=UKR982023837" xr:uid="{00000000-0004-0000-0100-000061000000}"/>
    <hyperlink ref="I129" r:id="rId99" tooltip="Spolana Cup 2025_x000d_KRENEK_x000d_21.09.2025" display="https://www.iwwfed-ea.org/classic/25CZE002/" xr:uid="{00000000-0004-0000-0100-000062000000}"/>
    <hyperlink ref="I130" r:id="rId100" tooltip="British Youth Nationals_x000d_Gosfield Lake Water Ski Club_x000d_15.08.2025" display="https://www.iwwfed-ea.org/classic/25GBR030/" xr:uid="{00000000-0004-0000-0100-000063000000}"/>
    <hyperlink ref="I136" r:id="rId101" tooltip="Boesch Swiss Waterski Championships_x000d_Bourg-en-Bresse Exo01 La Rena_x000d_03.08.2025" display="https://www.iwwfed-ea.org/classic/25SUI003/" xr:uid="{00000000-0004-0000-0100-000064000000}"/>
    <hyperlink ref="I135" r:id="rId102" tooltip="II Jolly Overall Cup_x000d_San Gervasio Bresciano_x000d_14.09.2025" display="https://www.iwwfed-ea.org/classic/25ITA004/" xr:uid="{00000000-0004-0000-0100-000065000000}"/>
    <hyperlink ref="I131" r:id="rId103" tooltip="Spolana Cup 2025_x000d_KRENEK_x000d_21.09.2025" display="https://www.iwwfed-ea.org/classic/25CZE002/" xr:uid="{00000000-0004-0000-0100-000066000000}"/>
    <hyperlink ref="I132" r:id="rId104" tooltip="2025 IWWF E&amp;A Youth (U14 &amp; U17) Championship_x000d_Botaski - Sesena Waterski Complex_x000d_20.07.2025" display="https://www.iwwfed-ea.org/classic/25EURO06/" xr:uid="{00000000-0004-0000-0100-000067000000}"/>
    <hyperlink ref="I134" r:id="rId105" tooltip="Spolana Cup 2025_x000d_KRENEK_x000d_21.09.2025" display="https://www.iwwfed-ea.org/classic/25CZE002/" xr:uid="{00000000-0004-0000-0100-000068000000}"/>
    <hyperlink ref="I139" r:id="rId106" tooltip="Hellenic Youth &amp; +35 National Waterski Championshi_x000d_Stratos lake_x000d_03.08.2025" display="https://www.iwwfed-ea.org/classic/25GRE006/" xr:uid="{00000000-0004-0000-0100-000069000000}"/>
    <hyperlink ref="I141" r:id="rId107" tooltip="Spolana Cup 2025_x000d_KRENEK_x000d_21.09.2025" display="https://www.iwwfed-ea.org/classic/25CZE002/" xr:uid="{00000000-0004-0000-0100-00006A000000}"/>
    <hyperlink ref="I142" r:id="rId108" tooltip="Open SM-kilpailut_x000d_Niihama Waterski Center_x000d_17.08.2025" display="https://www.iwwfed-ea.org/classic/25FIN004/" xr:uid="{00000000-0004-0000-0100-00006B000000}"/>
    <hyperlink ref="I143" r:id="rId109" tooltip="Spolana Cup 2025_x000d_KRENEK_x000d_21.09.2025" display="https://www.iwwfed-ea.org/classic/25CZE002/" xr:uid="{00000000-0004-0000-0100-00006C000000}"/>
  </hyperlinks>
  <pageMargins left="0.82291666666666663" right="0.34375" top="0.4375" bottom="0.51041666666666663" header="0.3" footer="0.3"/>
  <pageSetup paperSize="9" orientation="portrait" horizontalDpi="0" verticalDpi="0" r:id="rId1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6"/>
  <sheetViews>
    <sheetView tabSelected="1" topLeftCell="A13" zoomScaleNormal="100" workbookViewId="0">
      <selection activeCell="L134" sqref="L134"/>
    </sheetView>
  </sheetViews>
  <sheetFormatPr defaultRowHeight="15" x14ac:dyDescent="0.2"/>
  <cols>
    <col min="1" max="1" width="4.03515625" customWidth="1"/>
    <col min="2" max="2" width="25.9609375" customWidth="1"/>
    <col min="3" max="3" width="6.05078125" style="309" customWidth="1"/>
    <col min="4" max="4" width="6.05078125" style="132" customWidth="1"/>
    <col min="5" max="5" width="6.05078125" style="211" customWidth="1"/>
    <col min="6" max="6" width="9.55078125" style="310" customWidth="1"/>
    <col min="7" max="7" width="9.4140625" style="132" customWidth="1"/>
    <col min="8" max="8" width="6.72265625" style="211" customWidth="1"/>
    <col min="9" max="9" width="10.22265625" customWidth="1"/>
  </cols>
  <sheetData>
    <row r="1" spans="1:9" x14ac:dyDescent="0.2">
      <c r="A1" s="905" t="s">
        <v>19</v>
      </c>
      <c r="B1" s="905"/>
      <c r="C1" s="905"/>
      <c r="D1" s="905"/>
      <c r="E1" s="905"/>
      <c r="F1" s="905"/>
      <c r="G1" s="905"/>
      <c r="H1" s="905"/>
      <c r="I1" s="905"/>
    </row>
    <row r="2" spans="1:9" x14ac:dyDescent="0.2">
      <c r="A2" s="905" t="s">
        <v>20</v>
      </c>
      <c r="B2" s="905"/>
      <c r="C2" s="905"/>
      <c r="D2" s="905"/>
      <c r="E2" s="905"/>
      <c r="F2" s="905"/>
      <c r="G2" s="905"/>
      <c r="H2" s="905"/>
      <c r="I2" s="905"/>
    </row>
    <row r="3" spans="1:9" ht="15.75" customHeight="1" x14ac:dyDescent="0.2">
      <c r="A3" s="243"/>
      <c r="B3" s="246"/>
      <c r="C3" s="133" t="s">
        <v>130</v>
      </c>
      <c r="D3" s="119"/>
      <c r="E3" s="78"/>
      <c r="F3" s="78"/>
      <c r="G3" s="78"/>
      <c r="H3" s="78"/>
      <c r="I3" s="78"/>
    </row>
    <row r="4" spans="1:9" ht="15" customHeight="1" x14ac:dyDescent="0.2">
      <c r="A4" s="945" t="s">
        <v>134</v>
      </c>
      <c r="B4" s="945"/>
      <c r="C4" s="945"/>
      <c r="D4" s="945"/>
      <c r="E4" s="945"/>
      <c r="F4" s="945"/>
      <c r="G4" s="945"/>
      <c r="H4" s="945"/>
      <c r="I4" s="945"/>
    </row>
    <row r="5" spans="1:9" ht="16.5" customHeight="1" x14ac:dyDescent="0.2">
      <c r="A5" s="936" t="s">
        <v>135</v>
      </c>
      <c r="B5" s="936"/>
      <c r="C5" s="971" t="s">
        <v>0</v>
      </c>
      <c r="D5" s="974" t="s">
        <v>1</v>
      </c>
      <c r="E5" s="977" t="s">
        <v>136</v>
      </c>
      <c r="F5" s="939" t="s">
        <v>18</v>
      </c>
      <c r="G5" s="939"/>
      <c r="H5" s="939"/>
      <c r="I5" s="939"/>
    </row>
    <row r="6" spans="1:9" ht="15.75" customHeight="1" x14ac:dyDescent="0.2">
      <c r="A6" s="946" t="s">
        <v>137</v>
      </c>
      <c r="B6" s="948" t="s">
        <v>23</v>
      </c>
      <c r="C6" s="972"/>
      <c r="D6" s="975"/>
      <c r="E6" s="978"/>
      <c r="F6" s="980" t="s">
        <v>2</v>
      </c>
      <c r="G6" s="981" t="s">
        <v>3</v>
      </c>
      <c r="H6" s="982" t="s">
        <v>138</v>
      </c>
      <c r="I6" s="983"/>
    </row>
    <row r="7" spans="1:9" ht="13.5" customHeight="1" x14ac:dyDescent="0.2">
      <c r="A7" s="947"/>
      <c r="B7" s="949"/>
      <c r="C7" s="973"/>
      <c r="D7" s="976"/>
      <c r="E7" s="979"/>
      <c r="F7" s="980"/>
      <c r="G7" s="981"/>
      <c r="H7" s="982"/>
      <c r="I7" s="984"/>
    </row>
    <row r="8" spans="1:9" ht="21" customHeight="1" x14ac:dyDescent="0.2">
      <c r="A8" s="63">
        <v>1</v>
      </c>
      <c r="B8" s="57" t="s">
        <v>141</v>
      </c>
      <c r="C8" s="360">
        <v>1999</v>
      </c>
      <c r="D8" s="361" t="s">
        <v>140</v>
      </c>
      <c r="E8" s="362" t="s">
        <v>15</v>
      </c>
      <c r="F8" s="59">
        <v>72.099999999999994</v>
      </c>
      <c r="G8" s="237">
        <f t="shared" ref="G8:G21" si="0">(F8-25)*1000/52.4</f>
        <v>898.85496183206101</v>
      </c>
      <c r="H8" s="276">
        <v>1</v>
      </c>
      <c r="I8" s="64" t="s">
        <v>34</v>
      </c>
    </row>
    <row r="9" spans="1:9" ht="18" x14ac:dyDescent="0.2">
      <c r="A9" s="63">
        <v>2</v>
      </c>
      <c r="B9" s="57" t="s">
        <v>219</v>
      </c>
      <c r="C9" s="360">
        <v>1996</v>
      </c>
      <c r="D9" s="361" t="s">
        <v>140</v>
      </c>
      <c r="E9" s="363" t="s">
        <v>15</v>
      </c>
      <c r="F9" s="59">
        <v>70.8</v>
      </c>
      <c r="G9" s="237">
        <f t="shared" si="0"/>
        <v>874.04580152671758</v>
      </c>
      <c r="H9" s="279">
        <v>2</v>
      </c>
      <c r="I9" s="30" t="s">
        <v>97</v>
      </c>
    </row>
    <row r="10" spans="1:9" ht="18" x14ac:dyDescent="0.2">
      <c r="A10" s="63">
        <v>3</v>
      </c>
      <c r="B10" s="57" t="s">
        <v>139</v>
      </c>
      <c r="C10" s="360">
        <v>2000</v>
      </c>
      <c r="D10" s="361" t="s">
        <v>140</v>
      </c>
      <c r="E10" s="363" t="s">
        <v>14</v>
      </c>
      <c r="F10" s="59">
        <v>69.8</v>
      </c>
      <c r="G10" s="237">
        <f t="shared" si="0"/>
        <v>854.96183206106878</v>
      </c>
      <c r="H10" s="281">
        <v>3</v>
      </c>
      <c r="I10" s="30" t="s">
        <v>144</v>
      </c>
    </row>
    <row r="11" spans="1:9" ht="18" x14ac:dyDescent="0.2">
      <c r="A11" s="63">
        <v>4</v>
      </c>
      <c r="B11" s="57" t="s">
        <v>220</v>
      </c>
      <c r="C11" s="360">
        <v>2000</v>
      </c>
      <c r="D11" s="361" t="s">
        <v>140</v>
      </c>
      <c r="E11" s="363" t="s">
        <v>12</v>
      </c>
      <c r="F11" s="238">
        <v>69</v>
      </c>
      <c r="G11" s="237">
        <f t="shared" si="0"/>
        <v>839.69465648854964</v>
      </c>
      <c r="H11" s="282">
        <v>4</v>
      </c>
      <c r="I11" s="30" t="s">
        <v>34</v>
      </c>
    </row>
    <row r="12" spans="1:9" ht="18" x14ac:dyDescent="0.2">
      <c r="A12" s="63">
        <v>5</v>
      </c>
      <c r="B12" s="57" t="s">
        <v>157</v>
      </c>
      <c r="C12" s="360" t="s">
        <v>46</v>
      </c>
      <c r="D12" s="361" t="s">
        <v>4</v>
      </c>
      <c r="E12" s="363" t="s">
        <v>10</v>
      </c>
      <c r="F12" s="59">
        <v>68.099999999999994</v>
      </c>
      <c r="G12" s="237">
        <f t="shared" si="0"/>
        <v>822.51908396946556</v>
      </c>
      <c r="H12" s="284">
        <v>5</v>
      </c>
      <c r="I12" s="30" t="s">
        <v>34</v>
      </c>
    </row>
    <row r="13" spans="1:9" ht="18" x14ac:dyDescent="0.2">
      <c r="A13" s="63">
        <v>6</v>
      </c>
      <c r="B13" s="57" t="s">
        <v>221</v>
      </c>
      <c r="C13" s="360">
        <v>1981</v>
      </c>
      <c r="D13" s="364" t="s">
        <v>222</v>
      </c>
      <c r="E13" s="363" t="s">
        <v>118</v>
      </c>
      <c r="F13" s="59">
        <v>67.599999999999994</v>
      </c>
      <c r="G13" s="237">
        <f t="shared" si="0"/>
        <v>812.97709923664115</v>
      </c>
      <c r="H13" s="285">
        <v>6</v>
      </c>
      <c r="I13" s="30" t="s">
        <v>34</v>
      </c>
    </row>
    <row r="14" spans="1:9" ht="18" x14ac:dyDescent="0.2">
      <c r="A14" s="63">
        <v>7</v>
      </c>
      <c r="B14" s="57" t="s">
        <v>145</v>
      </c>
      <c r="C14" s="360">
        <v>1998</v>
      </c>
      <c r="D14" s="361" t="s">
        <v>140</v>
      </c>
      <c r="E14" s="363" t="s">
        <v>13</v>
      </c>
      <c r="F14" s="59">
        <v>66.5</v>
      </c>
      <c r="G14" s="237">
        <f t="shared" si="0"/>
        <v>791.98473282442751</v>
      </c>
      <c r="H14" s="285">
        <v>7</v>
      </c>
      <c r="I14" s="30" t="s">
        <v>34</v>
      </c>
    </row>
    <row r="15" spans="1:9" ht="18" x14ac:dyDescent="0.2">
      <c r="A15" s="63">
        <v>8</v>
      </c>
      <c r="B15" s="57" t="s">
        <v>152</v>
      </c>
      <c r="C15" s="360">
        <v>2003</v>
      </c>
      <c r="D15" s="361" t="s">
        <v>140</v>
      </c>
      <c r="E15" s="363" t="s">
        <v>14</v>
      </c>
      <c r="F15" s="59">
        <v>66.099999999999994</v>
      </c>
      <c r="G15" s="237">
        <f t="shared" si="0"/>
        <v>784.35114503816783</v>
      </c>
      <c r="H15" s="285">
        <v>8</v>
      </c>
      <c r="I15" s="30" t="s">
        <v>34</v>
      </c>
    </row>
    <row r="16" spans="1:9" ht="18" x14ac:dyDescent="0.2">
      <c r="A16" s="63">
        <v>9</v>
      </c>
      <c r="B16" s="57" t="s">
        <v>223</v>
      </c>
      <c r="C16" s="360" t="s">
        <v>36</v>
      </c>
      <c r="D16" s="330" t="s">
        <v>140</v>
      </c>
      <c r="E16" s="363" t="s">
        <v>28</v>
      </c>
      <c r="F16" s="59">
        <v>63.7</v>
      </c>
      <c r="G16" s="237">
        <f t="shared" si="0"/>
        <v>738.54961832061076</v>
      </c>
      <c r="H16" s="285">
        <v>9</v>
      </c>
      <c r="I16" s="30" t="s">
        <v>34</v>
      </c>
    </row>
    <row r="17" spans="1:9" ht="18" x14ac:dyDescent="0.2">
      <c r="A17" s="63">
        <v>10</v>
      </c>
      <c r="B17" s="57" t="s">
        <v>224</v>
      </c>
      <c r="C17" s="360">
        <v>1997</v>
      </c>
      <c r="D17" s="361" t="s">
        <v>140</v>
      </c>
      <c r="E17" s="363" t="s">
        <v>28</v>
      </c>
      <c r="F17" s="59">
        <v>63.4</v>
      </c>
      <c r="G17" s="237">
        <f t="shared" si="0"/>
        <v>732.82442748091603</v>
      </c>
      <c r="H17" s="285">
        <v>11</v>
      </c>
      <c r="I17" s="30" t="s">
        <v>101</v>
      </c>
    </row>
    <row r="18" spans="1:9" ht="18" x14ac:dyDescent="0.2">
      <c r="A18" s="235">
        <v>11</v>
      </c>
      <c r="B18" s="365" t="s">
        <v>148</v>
      </c>
      <c r="C18" s="366">
        <v>2000</v>
      </c>
      <c r="D18" s="367" t="s">
        <v>140</v>
      </c>
      <c r="E18" s="363" t="s">
        <v>28</v>
      </c>
      <c r="F18" s="59">
        <v>63.3</v>
      </c>
      <c r="G18" s="237">
        <f t="shared" si="0"/>
        <v>730.91603053435119</v>
      </c>
      <c r="H18" s="285">
        <v>12</v>
      </c>
      <c r="I18" s="30" t="s">
        <v>225</v>
      </c>
    </row>
    <row r="19" spans="1:9" ht="18.75" thickBot="1" x14ac:dyDescent="0.25">
      <c r="A19" s="71">
        <v>12</v>
      </c>
      <c r="B19" s="77" t="s">
        <v>226</v>
      </c>
      <c r="C19" s="368">
        <v>1999</v>
      </c>
      <c r="D19" s="369" t="s">
        <v>140</v>
      </c>
      <c r="E19" s="370" t="s">
        <v>15</v>
      </c>
      <c r="F19" s="239">
        <v>63.2</v>
      </c>
      <c r="G19" s="240">
        <f t="shared" si="0"/>
        <v>729.00763358778624</v>
      </c>
      <c r="H19" s="294">
        <v>13</v>
      </c>
      <c r="I19" s="371" t="s">
        <v>131</v>
      </c>
    </row>
    <row r="20" spans="1:9" ht="18.75" thickTop="1" x14ac:dyDescent="0.2">
      <c r="A20" s="66">
        <v>13</v>
      </c>
      <c r="B20" s="72" t="s">
        <v>227</v>
      </c>
      <c r="C20" s="372">
        <v>2001</v>
      </c>
      <c r="D20" s="373" t="s">
        <v>140</v>
      </c>
      <c r="E20" s="363" t="s">
        <v>30</v>
      </c>
      <c r="F20" s="320">
        <v>63.1</v>
      </c>
      <c r="G20" s="242">
        <f t="shared" si="0"/>
        <v>727.09923664122141</v>
      </c>
      <c r="H20" s="300">
        <v>14</v>
      </c>
      <c r="I20" s="30" t="s">
        <v>228</v>
      </c>
    </row>
    <row r="21" spans="1:9" ht="18" x14ac:dyDescent="0.2">
      <c r="A21" s="63">
        <v>14</v>
      </c>
      <c r="B21" s="57" t="s">
        <v>229</v>
      </c>
      <c r="C21" s="360">
        <v>1995</v>
      </c>
      <c r="D21" s="361" t="s">
        <v>140</v>
      </c>
      <c r="E21" s="363" t="s">
        <v>13</v>
      </c>
      <c r="F21" s="59">
        <v>61.9</v>
      </c>
      <c r="G21" s="237">
        <f t="shared" si="0"/>
        <v>704.19847328244282</v>
      </c>
      <c r="H21" s="302">
        <v>15</v>
      </c>
      <c r="I21" s="30" t="s">
        <v>34</v>
      </c>
    </row>
    <row r="22" spans="1:9" ht="18" x14ac:dyDescent="0.2">
      <c r="A22" s="63">
        <v>15</v>
      </c>
      <c r="B22" s="57" t="s">
        <v>182</v>
      </c>
      <c r="C22" s="360">
        <v>2006</v>
      </c>
      <c r="D22" s="374" t="s">
        <v>4</v>
      </c>
      <c r="E22" s="363" t="s">
        <v>118</v>
      </c>
      <c r="F22" s="375">
        <v>58.3</v>
      </c>
      <c r="G22" s="237">
        <f>(F22-25)*1000/52.4</f>
        <v>635.49618320610693</v>
      </c>
      <c r="H22" s="322">
        <v>22</v>
      </c>
      <c r="I22" s="30" t="s">
        <v>230</v>
      </c>
    </row>
    <row r="23" spans="1:9" ht="18" x14ac:dyDescent="0.2">
      <c r="A23" s="235">
        <v>16</v>
      </c>
      <c r="B23" s="365" t="s">
        <v>154</v>
      </c>
      <c r="C23" s="376">
        <v>2004</v>
      </c>
      <c r="D23" s="252" t="s">
        <v>4</v>
      </c>
      <c r="E23" s="377" t="s">
        <v>9</v>
      </c>
      <c r="F23" s="375" t="s">
        <v>231</v>
      </c>
      <c r="G23" s="242">
        <f>(F23-25)*1000/52.4</f>
        <v>635.49618320610693</v>
      </c>
      <c r="H23" s="302">
        <v>24</v>
      </c>
      <c r="I23" s="378" t="s">
        <v>155</v>
      </c>
    </row>
    <row r="24" spans="1:9" ht="18" x14ac:dyDescent="0.2">
      <c r="A24" s="63">
        <v>17</v>
      </c>
      <c r="B24" s="379" t="s">
        <v>160</v>
      </c>
      <c r="C24" s="153">
        <v>2001</v>
      </c>
      <c r="D24" s="232" t="s">
        <v>140</v>
      </c>
      <c r="E24" s="42" t="s">
        <v>9</v>
      </c>
      <c r="F24" s="380" t="s">
        <v>232</v>
      </c>
      <c r="G24" s="381"/>
      <c r="H24" s="302"/>
      <c r="I24" s="231"/>
    </row>
    <row r="25" spans="1:9" ht="18" x14ac:dyDescent="0.2">
      <c r="A25" s="63">
        <v>18</v>
      </c>
      <c r="B25" s="379" t="s">
        <v>163</v>
      </c>
      <c r="C25" s="153">
        <v>2007</v>
      </c>
      <c r="D25" s="232" t="s">
        <v>4</v>
      </c>
      <c r="E25" s="42" t="s">
        <v>9</v>
      </c>
      <c r="F25" s="380" t="s">
        <v>232</v>
      </c>
      <c r="G25" s="381"/>
      <c r="H25" s="302"/>
      <c r="I25" s="231"/>
    </row>
    <row r="26" spans="1:9" ht="18" x14ac:dyDescent="0.2">
      <c r="A26" s="63">
        <v>19</v>
      </c>
      <c r="B26" s="57" t="s">
        <v>162</v>
      </c>
      <c r="C26" s="128">
        <v>2011</v>
      </c>
      <c r="D26" s="250" t="s">
        <v>5</v>
      </c>
      <c r="E26" s="80" t="s">
        <v>9</v>
      </c>
      <c r="F26" s="382" t="s">
        <v>233</v>
      </c>
      <c r="G26" s="237">
        <f>(F26-25)*1000/52.4</f>
        <v>257.63358778625957</v>
      </c>
      <c r="H26" s="302"/>
      <c r="I26" s="378" t="s">
        <v>234</v>
      </c>
    </row>
    <row r="27" spans="1:9" x14ac:dyDescent="0.2">
      <c r="A27" s="243"/>
      <c r="B27" s="243"/>
      <c r="C27" s="359"/>
      <c r="D27" s="119"/>
      <c r="E27" s="110"/>
      <c r="F27" s="271"/>
      <c r="G27" s="119"/>
      <c r="H27" s="110"/>
      <c r="I27" s="243"/>
    </row>
    <row r="28" spans="1:9" x14ac:dyDescent="0.2">
      <c r="A28" s="243"/>
      <c r="B28" s="243"/>
      <c r="C28" s="359"/>
      <c r="D28" s="119"/>
      <c r="E28" s="110"/>
      <c r="F28" s="271"/>
      <c r="G28" s="119"/>
      <c r="H28" s="110"/>
      <c r="I28" s="243"/>
    </row>
    <row r="29" spans="1:9" ht="12.75" customHeight="1" x14ac:dyDescent="0.2">
      <c r="A29" s="243"/>
      <c r="B29" s="243"/>
      <c r="C29" s="359"/>
      <c r="D29" s="119"/>
      <c r="E29" s="110"/>
      <c r="F29" s="271"/>
      <c r="G29" s="119"/>
      <c r="H29" s="110"/>
      <c r="I29" s="243"/>
    </row>
    <row r="30" spans="1:9" x14ac:dyDescent="0.2">
      <c r="A30" s="243"/>
      <c r="B30" s="243"/>
      <c r="C30" s="359"/>
      <c r="D30" s="119"/>
      <c r="E30" s="110"/>
      <c r="F30" s="271"/>
      <c r="G30" s="119"/>
      <c r="H30" s="110"/>
      <c r="I30" s="243"/>
    </row>
    <row r="31" spans="1:9" x14ac:dyDescent="0.2">
      <c r="A31" s="243"/>
      <c r="B31" s="243"/>
      <c r="C31" s="359"/>
      <c r="D31" s="119"/>
      <c r="E31" s="110"/>
      <c r="F31" s="271"/>
      <c r="G31" s="119"/>
      <c r="H31" s="110"/>
      <c r="I31" s="243"/>
    </row>
    <row r="32" spans="1:9" x14ac:dyDescent="0.2">
      <c r="A32" s="243"/>
      <c r="B32" s="243"/>
      <c r="C32" s="359"/>
      <c r="D32" s="119"/>
      <c r="E32" s="110"/>
      <c r="F32" s="271"/>
      <c r="G32" s="119"/>
      <c r="H32" s="110"/>
      <c r="I32" s="243"/>
    </row>
    <row r="33" spans="1:9" x14ac:dyDescent="0.2">
      <c r="A33" s="383"/>
      <c r="B33" s="103"/>
      <c r="C33" s="456"/>
      <c r="D33" s="104"/>
      <c r="E33" s="457"/>
      <c r="F33" s="458"/>
      <c r="G33" s="104"/>
      <c r="H33" s="457"/>
      <c r="I33" s="383"/>
    </row>
    <row r="34" spans="1:9" ht="18.75" x14ac:dyDescent="0.25">
      <c r="A34" s="383"/>
      <c r="B34" s="459"/>
      <c r="C34" s="460"/>
      <c r="D34" s="459"/>
      <c r="E34" s="461"/>
      <c r="F34" s="462"/>
      <c r="G34" s="462"/>
      <c r="H34" s="462"/>
      <c r="I34" s="462"/>
    </row>
    <row r="35" spans="1:9" ht="16.5" customHeight="1" x14ac:dyDescent="0.2">
      <c r="A35" s="383"/>
      <c r="B35" s="463"/>
      <c r="C35" s="464"/>
      <c r="D35" s="465"/>
      <c r="E35" s="466"/>
      <c r="F35" s="467"/>
      <c r="G35" s="465"/>
      <c r="H35" s="465"/>
      <c r="I35" s="383"/>
    </row>
    <row r="36" spans="1:9" ht="16.5" customHeight="1" x14ac:dyDescent="0.2">
      <c r="A36" s="383"/>
      <c r="B36" s="463"/>
      <c r="C36" s="464"/>
      <c r="D36" s="465"/>
      <c r="E36" s="466"/>
      <c r="F36" s="467"/>
      <c r="G36" s="465"/>
      <c r="H36" s="465"/>
      <c r="I36" s="383"/>
    </row>
    <row r="37" spans="1:9" ht="16.5" customHeight="1" x14ac:dyDescent="0.2">
      <c r="A37" s="383"/>
      <c r="B37" s="102"/>
      <c r="C37" s="27"/>
      <c r="D37" s="27"/>
      <c r="E37" s="248"/>
      <c r="F37" s="468"/>
      <c r="G37" s="29"/>
      <c r="H37" s="469"/>
      <c r="I37" s="470"/>
    </row>
    <row r="38" spans="1:9" ht="16.5" customHeight="1" x14ac:dyDescent="0.2">
      <c r="A38" s="383"/>
      <c r="B38" s="383"/>
      <c r="C38" s="27"/>
      <c r="D38" s="27"/>
      <c r="E38" s="248"/>
      <c r="F38" s="384"/>
      <c r="G38" s="29"/>
      <c r="H38" s="471"/>
      <c r="I38" s="39"/>
    </row>
    <row r="39" spans="1:9" ht="16.5" customHeight="1" x14ac:dyDescent="0.2">
      <c r="A39" s="383"/>
      <c r="B39" s="383"/>
      <c r="C39" s="27"/>
      <c r="D39" s="27"/>
      <c r="E39" s="248"/>
      <c r="F39" s="384"/>
      <c r="G39" s="29"/>
      <c r="H39" s="472"/>
      <c r="I39" s="386"/>
    </row>
    <row r="40" spans="1:9" ht="16.5" customHeight="1" x14ac:dyDescent="0.2">
      <c r="A40" s="383"/>
      <c r="B40" s="383"/>
      <c r="C40" s="27"/>
      <c r="D40" s="27"/>
      <c r="E40" s="248"/>
      <c r="F40" s="384"/>
      <c r="G40" s="29"/>
      <c r="H40" s="472"/>
      <c r="I40" s="386"/>
    </row>
    <row r="41" spans="1:9" ht="16.5" customHeight="1" x14ac:dyDescent="0.2">
      <c r="A41" s="383"/>
      <c r="B41" s="383"/>
      <c r="C41" s="27"/>
      <c r="D41" s="27"/>
      <c r="E41" s="248"/>
      <c r="F41" s="384"/>
      <c r="G41" s="29"/>
      <c r="H41" s="472"/>
      <c r="I41" s="386"/>
    </row>
    <row r="42" spans="1:9" ht="16.5" customHeight="1" x14ac:dyDescent="0.2">
      <c r="A42" s="383"/>
      <c r="B42" s="383"/>
      <c r="C42" s="27"/>
      <c r="D42" s="27"/>
      <c r="E42" s="248"/>
      <c r="F42" s="384"/>
      <c r="G42" s="29"/>
      <c r="H42" s="472"/>
      <c r="I42" s="386"/>
    </row>
    <row r="43" spans="1:9" ht="16.5" customHeight="1" x14ac:dyDescent="0.2">
      <c r="A43" s="383"/>
      <c r="B43" s="383"/>
      <c r="C43" s="27"/>
      <c r="D43" s="27"/>
      <c r="E43" s="248"/>
      <c r="F43" s="384"/>
      <c r="G43" s="29"/>
      <c r="H43" s="472"/>
      <c r="I43" s="386"/>
    </row>
    <row r="44" spans="1:9" ht="16.5" customHeight="1" x14ac:dyDescent="0.2">
      <c r="A44" s="383"/>
      <c r="B44" s="383"/>
      <c r="C44" s="27"/>
      <c r="D44" s="27"/>
      <c r="E44" s="248"/>
      <c r="F44" s="384"/>
      <c r="G44" s="29"/>
      <c r="H44" s="472"/>
      <c r="I44" s="386"/>
    </row>
    <row r="45" spans="1:9" ht="16.5" customHeight="1" x14ac:dyDescent="0.2">
      <c r="A45" s="383"/>
      <c r="B45" s="383"/>
      <c r="C45" s="27"/>
      <c r="D45" s="27"/>
      <c r="E45" s="248"/>
      <c r="F45" s="384"/>
      <c r="G45" s="385"/>
      <c r="H45" s="39"/>
      <c r="I45" s="386"/>
    </row>
    <row r="46" spans="1:9" ht="16.5" customHeight="1" x14ac:dyDescent="0.2">
      <c r="A46" s="383"/>
      <c r="B46" s="383"/>
      <c r="C46" s="27"/>
      <c r="D46" s="27"/>
      <c r="E46" s="248"/>
      <c r="F46" s="384"/>
      <c r="G46" s="385"/>
      <c r="H46" s="39"/>
      <c r="I46" s="386"/>
    </row>
    <row r="47" spans="1:9" ht="16.5" customHeight="1" x14ac:dyDescent="0.2">
      <c r="A47" s="383"/>
      <c r="B47" s="383"/>
      <c r="C47" s="27"/>
      <c r="D47" s="27"/>
      <c r="E47" s="248"/>
      <c r="F47" s="384"/>
      <c r="G47" s="385"/>
      <c r="H47" s="39"/>
      <c r="I47" s="386"/>
    </row>
    <row r="48" spans="1:9" ht="16.5" customHeight="1" x14ac:dyDescent="0.2">
      <c r="A48" s="905" t="s">
        <v>19</v>
      </c>
      <c r="B48" s="905"/>
      <c r="C48" s="905"/>
      <c r="D48" s="905"/>
      <c r="E48" s="905"/>
      <c r="F48" s="905"/>
      <c r="G48" s="905"/>
      <c r="H48" s="905"/>
      <c r="I48" s="905"/>
    </row>
    <row r="49" spans="1:9" ht="16.5" customHeight="1" x14ac:dyDescent="0.2">
      <c r="A49" s="905" t="s">
        <v>20</v>
      </c>
      <c r="B49" s="905"/>
      <c r="C49" s="905"/>
      <c r="D49" s="905"/>
      <c r="E49" s="905"/>
      <c r="F49" s="905"/>
      <c r="G49" s="905"/>
      <c r="H49" s="905"/>
      <c r="I49" s="905"/>
    </row>
    <row r="50" spans="1:9" ht="16.5" customHeight="1" x14ac:dyDescent="0.2">
      <c r="A50" s="243"/>
      <c r="B50" s="78"/>
      <c r="C50" s="133" t="s">
        <v>130</v>
      </c>
      <c r="D50" s="246"/>
      <c r="E50" s="78"/>
      <c r="F50" s="78"/>
      <c r="G50" s="78"/>
      <c r="H50" s="78"/>
      <c r="I50" s="78"/>
    </row>
    <row r="51" spans="1:9" ht="16.5" customHeight="1" x14ac:dyDescent="0.2">
      <c r="A51" s="945" t="s">
        <v>168</v>
      </c>
      <c r="B51" s="945"/>
      <c r="C51" s="945"/>
      <c r="D51" s="945"/>
      <c r="E51" s="945"/>
      <c r="F51" s="945"/>
      <c r="G51" s="945"/>
      <c r="H51" s="945"/>
      <c r="I51" s="945"/>
    </row>
    <row r="52" spans="1:9" ht="16.5" customHeight="1" x14ac:dyDescent="0.2">
      <c r="A52" s="936" t="s">
        <v>168</v>
      </c>
      <c r="B52" s="936"/>
      <c r="C52" s="272"/>
      <c r="D52" s="964" t="s">
        <v>1</v>
      </c>
      <c r="E52" s="965" t="s">
        <v>136</v>
      </c>
      <c r="F52" s="939" t="s">
        <v>18</v>
      </c>
      <c r="G52" s="939"/>
      <c r="H52" s="939"/>
      <c r="I52" s="939"/>
    </row>
    <row r="53" spans="1:9" ht="16.5" customHeight="1" x14ac:dyDescent="0.2">
      <c r="A53" s="940" t="s">
        <v>137</v>
      </c>
      <c r="B53" s="941" t="s">
        <v>23</v>
      </c>
      <c r="C53" s="272" t="s">
        <v>0</v>
      </c>
      <c r="D53" s="964"/>
      <c r="E53" s="965"/>
      <c r="F53" s="966" t="s">
        <v>2</v>
      </c>
      <c r="G53" s="967" t="s">
        <v>3</v>
      </c>
      <c r="H53" s="968" t="s">
        <v>138</v>
      </c>
      <c r="I53" s="969" t="s">
        <v>235</v>
      </c>
    </row>
    <row r="54" spans="1:9" ht="16.5" customHeight="1" x14ac:dyDescent="0.2">
      <c r="A54" s="940"/>
      <c r="B54" s="941"/>
      <c r="C54" s="272"/>
      <c r="D54" s="964"/>
      <c r="E54" s="965"/>
      <c r="F54" s="966"/>
      <c r="G54" s="967"/>
      <c r="H54" s="968"/>
      <c r="I54" s="970"/>
    </row>
    <row r="55" spans="1:9" ht="16.5" customHeight="1" x14ac:dyDescent="0.2">
      <c r="A55" s="63">
        <v>1</v>
      </c>
      <c r="B55" s="57" t="s">
        <v>157</v>
      </c>
      <c r="C55" s="387" t="s">
        <v>46</v>
      </c>
      <c r="D55" s="34" t="s">
        <v>4</v>
      </c>
      <c r="E55" s="388" t="s">
        <v>10</v>
      </c>
      <c r="F55" s="59">
        <v>68.099999999999994</v>
      </c>
      <c r="G55" s="242">
        <f t="shared" ref="G55:G70" si="1">(F55-25)*1000/52.4</f>
        <v>822.51908396946556</v>
      </c>
      <c r="H55" s="389">
        <v>1</v>
      </c>
      <c r="I55" s="390" t="s">
        <v>34</v>
      </c>
    </row>
    <row r="56" spans="1:9" ht="16.5" customHeight="1" x14ac:dyDescent="0.2">
      <c r="A56" s="63">
        <v>2</v>
      </c>
      <c r="B56" s="57" t="s">
        <v>181</v>
      </c>
      <c r="C56" s="387" t="s">
        <v>104</v>
      </c>
      <c r="D56" s="34" t="s">
        <v>4</v>
      </c>
      <c r="E56" s="388" t="s">
        <v>12</v>
      </c>
      <c r="F56" s="59">
        <v>59.8</v>
      </c>
      <c r="G56" s="242">
        <f t="shared" si="1"/>
        <v>664.12213740458014</v>
      </c>
      <c r="H56" s="391">
        <v>2</v>
      </c>
      <c r="I56" s="390" t="s">
        <v>29</v>
      </c>
    </row>
    <row r="57" spans="1:9" ht="16.5" customHeight="1" x14ac:dyDescent="0.2">
      <c r="A57" s="63">
        <v>3</v>
      </c>
      <c r="B57" s="57" t="s">
        <v>158</v>
      </c>
      <c r="C57" s="387" t="s">
        <v>104</v>
      </c>
      <c r="D57" s="34" t="s">
        <v>4</v>
      </c>
      <c r="E57" s="388" t="s">
        <v>13</v>
      </c>
      <c r="F57" s="59">
        <v>58.4</v>
      </c>
      <c r="G57" s="242">
        <f t="shared" si="1"/>
        <v>637.40458015267177</v>
      </c>
      <c r="H57" s="392">
        <v>3</v>
      </c>
      <c r="I57" s="390" t="s">
        <v>236</v>
      </c>
    </row>
    <row r="58" spans="1:9" ht="16.5" customHeight="1" x14ac:dyDescent="0.2">
      <c r="A58" s="63">
        <v>4</v>
      </c>
      <c r="B58" s="57" t="s">
        <v>182</v>
      </c>
      <c r="C58" s="387" t="s">
        <v>45</v>
      </c>
      <c r="D58" s="34" t="s">
        <v>4</v>
      </c>
      <c r="E58" s="388" t="s">
        <v>118</v>
      </c>
      <c r="F58" s="59">
        <v>58.3</v>
      </c>
      <c r="G58" s="242">
        <f t="shared" si="1"/>
        <v>635.49618320610693</v>
      </c>
      <c r="H58" s="393">
        <v>4</v>
      </c>
      <c r="I58" s="390" t="s">
        <v>230</v>
      </c>
    </row>
    <row r="59" spans="1:9" ht="16.5" customHeight="1" x14ac:dyDescent="0.2">
      <c r="A59" s="63">
        <v>5</v>
      </c>
      <c r="B59" s="57" t="s">
        <v>171</v>
      </c>
      <c r="C59" s="387" t="s">
        <v>104</v>
      </c>
      <c r="D59" s="34" t="s">
        <v>4</v>
      </c>
      <c r="E59" s="388" t="s">
        <v>28</v>
      </c>
      <c r="F59" s="59">
        <v>58.3</v>
      </c>
      <c r="G59" s="242">
        <f t="shared" si="1"/>
        <v>635.49618320610693</v>
      </c>
      <c r="H59" s="394">
        <v>5</v>
      </c>
      <c r="I59" s="390" t="s">
        <v>34</v>
      </c>
    </row>
    <row r="60" spans="1:9" ht="16.5" customHeight="1" x14ac:dyDescent="0.2">
      <c r="A60" s="63">
        <v>6</v>
      </c>
      <c r="B60" s="57" t="s">
        <v>176</v>
      </c>
      <c r="C60" s="387" t="s">
        <v>104</v>
      </c>
      <c r="D60" s="34" t="s">
        <v>4</v>
      </c>
      <c r="E60" s="388" t="s">
        <v>28</v>
      </c>
      <c r="F60" s="238">
        <v>56</v>
      </c>
      <c r="G60" s="242">
        <f t="shared" si="1"/>
        <v>591.60305343511448</v>
      </c>
      <c r="H60" s="395">
        <v>6</v>
      </c>
      <c r="I60" s="390" t="s">
        <v>237</v>
      </c>
    </row>
    <row r="61" spans="1:9" ht="16.5" customHeight="1" x14ac:dyDescent="0.2">
      <c r="A61" s="63">
        <v>7</v>
      </c>
      <c r="B61" s="57" t="s">
        <v>238</v>
      </c>
      <c r="C61" s="387" t="s">
        <v>45</v>
      </c>
      <c r="D61" s="34" t="s">
        <v>4</v>
      </c>
      <c r="E61" s="388" t="s">
        <v>51</v>
      </c>
      <c r="F61" s="59">
        <v>54.6</v>
      </c>
      <c r="G61" s="242">
        <f t="shared" si="1"/>
        <v>564.8854961832061</v>
      </c>
      <c r="H61" s="395">
        <v>7</v>
      </c>
      <c r="I61" s="390" t="s">
        <v>31</v>
      </c>
    </row>
    <row r="62" spans="1:9" ht="16.5" customHeight="1" x14ac:dyDescent="0.2">
      <c r="A62" s="63">
        <v>8</v>
      </c>
      <c r="B62" s="57" t="s">
        <v>170</v>
      </c>
      <c r="C62" s="387" t="s">
        <v>46</v>
      </c>
      <c r="D62" s="34" t="s">
        <v>4</v>
      </c>
      <c r="E62" s="388" t="s">
        <v>52</v>
      </c>
      <c r="F62" s="59">
        <v>54.4</v>
      </c>
      <c r="G62" s="242">
        <f t="shared" si="1"/>
        <v>561.06870229007632</v>
      </c>
      <c r="H62" s="395">
        <v>8</v>
      </c>
      <c r="I62" s="390" t="s">
        <v>189</v>
      </c>
    </row>
    <row r="63" spans="1:9" ht="16.5" customHeight="1" x14ac:dyDescent="0.2">
      <c r="A63" s="63">
        <v>9</v>
      </c>
      <c r="B63" s="57" t="s">
        <v>239</v>
      </c>
      <c r="C63" s="387" t="s">
        <v>104</v>
      </c>
      <c r="D63" s="34" t="s">
        <v>4</v>
      </c>
      <c r="E63" s="388" t="s">
        <v>10</v>
      </c>
      <c r="F63" s="59">
        <v>52.9</v>
      </c>
      <c r="G63" s="242">
        <f t="shared" si="1"/>
        <v>532.44274809160311</v>
      </c>
      <c r="H63" s="395">
        <v>9</v>
      </c>
      <c r="I63" s="390" t="s">
        <v>34</v>
      </c>
    </row>
    <row r="64" spans="1:9" ht="18" x14ac:dyDescent="0.2">
      <c r="A64" s="63">
        <v>10</v>
      </c>
      <c r="B64" s="57" t="s">
        <v>175</v>
      </c>
      <c r="C64" s="387" t="s">
        <v>44</v>
      </c>
      <c r="D64" s="884" t="s">
        <v>5</v>
      </c>
      <c r="E64" s="388" t="s">
        <v>13</v>
      </c>
      <c r="F64" s="59">
        <v>52.5</v>
      </c>
      <c r="G64" s="242">
        <f t="shared" si="1"/>
        <v>524.80916030534354</v>
      </c>
      <c r="H64" s="395">
        <v>10</v>
      </c>
      <c r="I64" s="390" t="s">
        <v>34</v>
      </c>
    </row>
    <row r="65" spans="1:9" ht="18" x14ac:dyDescent="0.2">
      <c r="A65" s="235">
        <v>11</v>
      </c>
      <c r="B65" s="365" t="s">
        <v>240</v>
      </c>
      <c r="C65" s="400" t="s">
        <v>43</v>
      </c>
      <c r="D65" s="14" t="s">
        <v>4</v>
      </c>
      <c r="E65" s="401" t="s">
        <v>12</v>
      </c>
      <c r="F65" s="59">
        <v>52.4</v>
      </c>
      <c r="G65" s="396">
        <f t="shared" si="1"/>
        <v>522.90076335877859</v>
      </c>
      <c r="H65" s="397">
        <v>11</v>
      </c>
      <c r="I65" s="390" t="s">
        <v>29</v>
      </c>
    </row>
    <row r="66" spans="1:9" ht="18.75" thickBot="1" x14ac:dyDescent="0.25">
      <c r="A66" s="71">
        <v>12</v>
      </c>
      <c r="B66" s="77" t="s">
        <v>241</v>
      </c>
      <c r="C66" s="885" t="s">
        <v>43</v>
      </c>
      <c r="D66" s="444" t="s">
        <v>4</v>
      </c>
      <c r="E66" s="886" t="s">
        <v>16</v>
      </c>
      <c r="F66" s="398">
        <v>53.1</v>
      </c>
      <c r="G66" s="240">
        <f t="shared" si="1"/>
        <v>536.25954198473289</v>
      </c>
      <c r="H66" s="399">
        <v>12</v>
      </c>
      <c r="I66" s="390" t="s">
        <v>186</v>
      </c>
    </row>
    <row r="67" spans="1:9" ht="18.75" thickTop="1" x14ac:dyDescent="0.2">
      <c r="A67" s="66">
        <v>13</v>
      </c>
      <c r="B67" s="72" t="s">
        <v>242</v>
      </c>
      <c r="C67" s="882" t="s">
        <v>46</v>
      </c>
      <c r="D67" s="334" t="s">
        <v>4</v>
      </c>
      <c r="E67" s="883" t="s">
        <v>12</v>
      </c>
      <c r="F67" s="402">
        <v>52</v>
      </c>
      <c r="G67" s="242">
        <f t="shared" si="1"/>
        <v>515.26717557251914</v>
      </c>
      <c r="H67" s="403">
        <v>13</v>
      </c>
      <c r="I67" s="390" t="s">
        <v>243</v>
      </c>
    </row>
    <row r="68" spans="1:9" ht="18" x14ac:dyDescent="0.2">
      <c r="A68" s="63">
        <v>14</v>
      </c>
      <c r="B68" s="57" t="s">
        <v>244</v>
      </c>
      <c r="C68" s="400" t="s">
        <v>104</v>
      </c>
      <c r="D68" s="326" t="s">
        <v>4</v>
      </c>
      <c r="E68" s="351" t="s">
        <v>11</v>
      </c>
      <c r="F68" s="59">
        <v>50.6</v>
      </c>
      <c r="G68" s="242">
        <f t="shared" si="1"/>
        <v>488.5496183206107</v>
      </c>
      <c r="H68" s="395">
        <v>14</v>
      </c>
      <c r="I68" s="390" t="s">
        <v>97</v>
      </c>
    </row>
    <row r="69" spans="1:9" ht="18" x14ac:dyDescent="0.2">
      <c r="A69" s="63">
        <v>15</v>
      </c>
      <c r="B69" s="57" t="s">
        <v>245</v>
      </c>
      <c r="C69" s="400" t="s">
        <v>43</v>
      </c>
      <c r="D69" s="14" t="s">
        <v>4</v>
      </c>
      <c r="E69" s="401" t="s">
        <v>16</v>
      </c>
      <c r="F69" s="59">
        <v>50.2</v>
      </c>
      <c r="G69" s="242">
        <f t="shared" si="1"/>
        <v>480.91603053435125</v>
      </c>
      <c r="H69" s="395">
        <v>15</v>
      </c>
      <c r="I69" s="390" t="s">
        <v>132</v>
      </c>
    </row>
    <row r="70" spans="1:9" ht="18" x14ac:dyDescent="0.2">
      <c r="A70" s="63">
        <v>16</v>
      </c>
      <c r="B70" s="57" t="s">
        <v>169</v>
      </c>
      <c r="C70" s="400" t="s">
        <v>44</v>
      </c>
      <c r="D70" s="326" t="s">
        <v>5</v>
      </c>
      <c r="E70" s="401" t="s">
        <v>13</v>
      </c>
      <c r="F70" s="59">
        <v>49.3</v>
      </c>
      <c r="G70" s="242">
        <f t="shared" si="1"/>
        <v>463.74045801526711</v>
      </c>
      <c r="H70" s="395">
        <v>16</v>
      </c>
      <c r="I70" s="390" t="s">
        <v>88</v>
      </c>
    </row>
    <row r="71" spans="1:9" ht="18" x14ac:dyDescent="0.2">
      <c r="A71" s="63">
        <v>17</v>
      </c>
      <c r="B71" s="404" t="s">
        <v>163</v>
      </c>
      <c r="C71" s="153">
        <v>2007</v>
      </c>
      <c r="D71" s="232" t="s">
        <v>4</v>
      </c>
      <c r="E71" s="42" t="s">
        <v>9</v>
      </c>
      <c r="F71" s="21" t="s">
        <v>232</v>
      </c>
      <c r="G71" s="237"/>
      <c r="H71" s="405"/>
      <c r="I71" s="234"/>
    </row>
    <row r="72" spans="1:9" ht="18" x14ac:dyDescent="0.2">
      <c r="A72" s="63">
        <v>18</v>
      </c>
      <c r="B72" s="57" t="s">
        <v>162</v>
      </c>
      <c r="C72" s="128">
        <v>2011</v>
      </c>
      <c r="D72" s="250" t="s">
        <v>5</v>
      </c>
      <c r="E72" s="80" t="s">
        <v>9</v>
      </c>
      <c r="F72" s="406" t="s">
        <v>233</v>
      </c>
      <c r="G72" s="237">
        <f>(F72-25)*1000/52.4</f>
        <v>257.63358778625957</v>
      </c>
      <c r="H72" s="323"/>
      <c r="I72" s="378" t="s">
        <v>234</v>
      </c>
    </row>
    <row r="73" spans="1:9" ht="18" x14ac:dyDescent="0.2">
      <c r="A73" s="356"/>
      <c r="B73" s="353"/>
      <c r="C73" s="407"/>
      <c r="D73" s="408"/>
      <c r="E73" s="28"/>
      <c r="F73" s="409"/>
      <c r="G73" s="410"/>
      <c r="H73" s="411"/>
      <c r="I73" s="412"/>
    </row>
    <row r="74" spans="1:9" ht="18" x14ac:dyDescent="0.2">
      <c r="A74" s="356"/>
      <c r="B74" s="353"/>
      <c r="C74" s="407"/>
      <c r="D74" s="408"/>
      <c r="E74" s="28"/>
      <c r="F74" s="409"/>
      <c r="G74" s="410"/>
      <c r="H74" s="411"/>
      <c r="I74" s="413"/>
    </row>
    <row r="75" spans="1:9" ht="18" x14ac:dyDescent="0.2">
      <c r="A75" s="356"/>
      <c r="B75" s="353"/>
      <c r="C75" s="407"/>
      <c r="D75" s="408"/>
      <c r="E75" s="28"/>
      <c r="F75" s="414"/>
      <c r="G75" s="410"/>
      <c r="H75" s="411"/>
      <c r="I75" s="415"/>
    </row>
    <row r="76" spans="1:9" ht="18" x14ac:dyDescent="0.2">
      <c r="A76" s="356"/>
      <c r="B76" s="353"/>
      <c r="C76" s="407"/>
      <c r="D76" s="408"/>
      <c r="E76" s="28"/>
      <c r="F76" s="414"/>
      <c r="G76" s="410"/>
      <c r="H76" s="411"/>
      <c r="I76" s="413"/>
    </row>
    <row r="77" spans="1:9" ht="18" x14ac:dyDescent="0.2">
      <c r="A77" s="356"/>
      <c r="B77" s="353"/>
      <c r="C77" s="407"/>
      <c r="D77" s="408"/>
      <c r="E77" s="28"/>
      <c r="F77" s="414"/>
      <c r="G77" s="410"/>
      <c r="H77" s="411"/>
      <c r="I77" s="413"/>
    </row>
    <row r="78" spans="1:9" ht="18" x14ac:dyDescent="0.2">
      <c r="A78" s="356"/>
      <c r="B78" s="353"/>
      <c r="C78" s="407"/>
      <c r="D78" s="408"/>
      <c r="E78" s="248"/>
      <c r="F78" s="414"/>
      <c r="G78" s="410"/>
      <c r="H78" s="411"/>
      <c r="I78" s="413"/>
    </row>
    <row r="79" spans="1:9" ht="18" x14ac:dyDescent="0.2">
      <c r="A79" s="356"/>
      <c r="B79" s="353"/>
      <c r="C79" s="407"/>
      <c r="D79" s="408"/>
      <c r="E79" s="248"/>
      <c r="F79" s="414"/>
      <c r="G79" s="410"/>
      <c r="H79" s="411"/>
      <c r="I79" s="413"/>
    </row>
    <row r="80" spans="1:9" x14ac:dyDescent="0.2">
      <c r="A80" s="243"/>
      <c r="B80" s="243"/>
      <c r="C80" s="359"/>
      <c r="D80" s="119"/>
      <c r="E80" s="110"/>
      <c r="F80" s="271"/>
      <c r="G80" s="119"/>
      <c r="H80" s="110"/>
      <c r="I80" s="243"/>
    </row>
    <row r="81" spans="1:9" x14ac:dyDescent="0.2">
      <c r="A81" s="243"/>
      <c r="B81" s="243"/>
      <c r="C81" s="359"/>
      <c r="D81" s="119"/>
      <c r="E81" s="110"/>
      <c r="F81" s="271"/>
      <c r="G81" s="119"/>
      <c r="H81" s="110"/>
      <c r="I81" s="243"/>
    </row>
    <row r="82" spans="1:9" x14ac:dyDescent="0.2">
      <c r="A82" s="243"/>
      <c r="B82" s="243"/>
      <c r="C82" s="359"/>
      <c r="D82" s="119"/>
      <c r="E82" s="110"/>
      <c r="F82" s="271"/>
      <c r="G82" s="119"/>
      <c r="H82" s="110"/>
      <c r="I82" s="243"/>
    </row>
    <row r="83" spans="1:9" x14ac:dyDescent="0.2">
      <c r="A83" s="243"/>
      <c r="B83" s="243"/>
      <c r="C83" s="359"/>
      <c r="D83" s="119"/>
      <c r="E83" s="110"/>
      <c r="F83" s="271"/>
      <c r="G83" s="119"/>
      <c r="H83" s="110"/>
      <c r="I83" s="243"/>
    </row>
    <row r="84" spans="1:9" x14ac:dyDescent="0.2">
      <c r="A84" s="243"/>
      <c r="B84" s="243"/>
      <c r="C84" s="359"/>
      <c r="D84" s="119"/>
      <c r="E84" s="110"/>
      <c r="F84" s="271"/>
      <c r="G84" s="119"/>
      <c r="H84" s="110"/>
      <c r="I84" s="243"/>
    </row>
    <row r="85" spans="1:9" x14ac:dyDescent="0.2">
      <c r="A85" s="243"/>
      <c r="B85" s="243"/>
      <c r="C85" s="359"/>
      <c r="D85" s="119"/>
      <c r="E85" s="110"/>
      <c r="F85" s="271"/>
      <c r="G85" s="119"/>
      <c r="H85" s="110"/>
      <c r="I85" s="243"/>
    </row>
    <row r="86" spans="1:9" x14ac:dyDescent="0.2">
      <c r="A86" s="243"/>
      <c r="B86" s="243"/>
      <c r="C86" s="359"/>
      <c r="D86" s="119"/>
      <c r="E86" s="110"/>
      <c r="F86" s="271"/>
      <c r="G86" s="119"/>
      <c r="H86" s="110"/>
      <c r="I86" s="243"/>
    </row>
    <row r="87" spans="1:9" x14ac:dyDescent="0.2">
      <c r="A87" s="243"/>
      <c r="B87" s="243"/>
      <c r="C87" s="359"/>
      <c r="D87" s="119"/>
      <c r="E87" s="110"/>
      <c r="F87" s="271"/>
      <c r="G87" s="119"/>
      <c r="H87" s="110"/>
      <c r="I87" s="243"/>
    </row>
    <row r="88" spans="1:9" x14ac:dyDescent="0.2">
      <c r="A88" s="243"/>
      <c r="B88" s="243"/>
      <c r="C88" s="359"/>
      <c r="D88" s="119"/>
      <c r="E88" s="110"/>
      <c r="F88" s="271"/>
      <c r="G88" s="119"/>
      <c r="H88" s="110"/>
      <c r="I88" s="243"/>
    </row>
    <row r="89" spans="1:9" x14ac:dyDescent="0.2">
      <c r="A89" s="243"/>
      <c r="B89" s="243"/>
      <c r="C89" s="359"/>
      <c r="D89" s="119"/>
      <c r="E89" s="110"/>
      <c r="F89" s="271"/>
      <c r="G89" s="119"/>
      <c r="H89" s="110"/>
      <c r="I89" s="243"/>
    </row>
    <row r="90" spans="1:9" x14ac:dyDescent="0.2">
      <c r="A90" s="243"/>
      <c r="B90" s="243"/>
      <c r="C90" s="359"/>
      <c r="D90" s="119"/>
      <c r="E90" s="110"/>
      <c r="F90" s="271"/>
      <c r="G90" s="119"/>
      <c r="H90" s="110"/>
      <c r="I90" s="243"/>
    </row>
    <row r="91" spans="1:9" x14ac:dyDescent="0.2">
      <c r="A91" s="243"/>
      <c r="B91" s="243"/>
      <c r="C91" s="359"/>
      <c r="D91" s="119"/>
      <c r="E91" s="110"/>
      <c r="F91" s="271"/>
      <c r="G91" s="119"/>
      <c r="H91" s="110"/>
      <c r="I91" s="243"/>
    </row>
    <row r="92" spans="1:9" x14ac:dyDescent="0.2">
      <c r="A92" s="243"/>
      <c r="B92" s="243"/>
      <c r="C92" s="359"/>
      <c r="D92" s="119"/>
      <c r="E92" s="110"/>
      <c r="F92" s="271"/>
      <c r="G92" s="119"/>
      <c r="H92" s="110"/>
      <c r="I92" s="243"/>
    </row>
    <row r="93" spans="1:9" x14ac:dyDescent="0.2">
      <c r="A93" s="243"/>
      <c r="B93" s="243"/>
      <c r="C93" s="359"/>
      <c r="D93" s="119"/>
      <c r="E93" s="110"/>
      <c r="F93" s="271"/>
      <c r="G93" s="119"/>
      <c r="H93" s="110"/>
      <c r="I93" s="243"/>
    </row>
    <row r="94" spans="1:9" x14ac:dyDescent="0.2">
      <c r="A94" s="243"/>
      <c r="B94" s="243"/>
      <c r="C94" s="359"/>
      <c r="D94" s="119"/>
      <c r="E94" s="110"/>
      <c r="F94" s="271"/>
      <c r="G94" s="119"/>
      <c r="H94" s="110"/>
      <c r="I94" s="243"/>
    </row>
    <row r="95" spans="1:9" x14ac:dyDescent="0.2">
      <c r="A95" s="905" t="s">
        <v>19</v>
      </c>
      <c r="B95" s="905"/>
      <c r="C95" s="905"/>
      <c r="D95" s="905"/>
      <c r="E95" s="905"/>
      <c r="F95" s="905"/>
      <c r="G95" s="905"/>
      <c r="H95" s="905"/>
      <c r="I95" s="905"/>
    </row>
    <row r="96" spans="1:9" x14ac:dyDescent="0.2">
      <c r="A96" s="905" t="s">
        <v>20</v>
      </c>
      <c r="B96" s="905"/>
      <c r="C96" s="905"/>
      <c r="D96" s="905"/>
      <c r="E96" s="905"/>
      <c r="F96" s="905"/>
      <c r="G96" s="905"/>
      <c r="H96" s="905"/>
      <c r="I96" s="905"/>
    </row>
    <row r="97" spans="1:9" x14ac:dyDescent="0.2">
      <c r="A97" s="905" t="s">
        <v>130</v>
      </c>
      <c r="B97" s="905"/>
      <c r="C97" s="905"/>
      <c r="D97" s="905"/>
      <c r="E97" s="905"/>
      <c r="F97" s="905"/>
      <c r="G97" s="905"/>
      <c r="H97" s="905"/>
      <c r="I97" s="905"/>
    </row>
    <row r="98" spans="1:9" x14ac:dyDescent="0.2">
      <c r="A98" s="65"/>
      <c r="B98" s="10"/>
      <c r="C98" s="324"/>
      <c r="D98" s="76" t="s">
        <v>184</v>
      </c>
      <c r="E98" s="11"/>
      <c r="F98" s="10"/>
      <c r="G98" s="10"/>
      <c r="H98" s="10"/>
      <c r="I98" s="12"/>
    </row>
    <row r="99" spans="1:9" x14ac:dyDescent="0.2">
      <c r="A99" s="928" t="s">
        <v>184</v>
      </c>
      <c r="B99" s="928"/>
      <c r="C99" s="910" t="s">
        <v>0</v>
      </c>
      <c r="D99" s="956" t="s">
        <v>1</v>
      </c>
      <c r="E99" s="956" t="s">
        <v>17</v>
      </c>
      <c r="F99" s="958" t="s">
        <v>18</v>
      </c>
      <c r="G99" s="958"/>
      <c r="H99" s="958"/>
      <c r="I99" s="958"/>
    </row>
    <row r="100" spans="1:9" x14ac:dyDescent="0.2">
      <c r="A100" s="932" t="s">
        <v>22</v>
      </c>
      <c r="B100" s="933" t="s">
        <v>69</v>
      </c>
      <c r="C100" s="910"/>
      <c r="D100" s="956"/>
      <c r="E100" s="956"/>
      <c r="F100" s="959" t="s">
        <v>2</v>
      </c>
      <c r="G100" s="960" t="s">
        <v>3</v>
      </c>
      <c r="H100" s="961" t="s">
        <v>8</v>
      </c>
      <c r="I100" s="962" t="s">
        <v>25</v>
      </c>
    </row>
    <row r="101" spans="1:9" x14ac:dyDescent="0.2">
      <c r="A101" s="932"/>
      <c r="B101" s="933"/>
      <c r="C101" s="915"/>
      <c r="D101" s="957"/>
      <c r="E101" s="957"/>
      <c r="F101" s="959"/>
      <c r="G101" s="960"/>
      <c r="H101" s="961"/>
      <c r="I101" s="962"/>
    </row>
    <row r="102" spans="1:9" ht="18" x14ac:dyDescent="0.2">
      <c r="A102" s="33">
        <v>1</v>
      </c>
      <c r="B102" s="416" t="s">
        <v>175</v>
      </c>
      <c r="C102" s="417" t="s">
        <v>44</v>
      </c>
      <c r="D102" s="417" t="s">
        <v>5</v>
      </c>
      <c r="E102" s="418" t="s">
        <v>13</v>
      </c>
      <c r="F102" s="419">
        <v>52.5</v>
      </c>
      <c r="G102" s="237">
        <f t="shared" ref="G102:G120" si="2">(F102-20)*1000/39.1</f>
        <v>831.20204603580555</v>
      </c>
      <c r="H102" s="276">
        <v>1</v>
      </c>
      <c r="I102" s="30" t="s">
        <v>34</v>
      </c>
    </row>
    <row r="103" spans="1:9" ht="18" x14ac:dyDescent="0.2">
      <c r="A103" s="33">
        <v>2</v>
      </c>
      <c r="B103" s="416" t="s">
        <v>169</v>
      </c>
      <c r="C103" s="417" t="s">
        <v>44</v>
      </c>
      <c r="D103" s="417" t="s">
        <v>5</v>
      </c>
      <c r="E103" s="418" t="s">
        <v>13</v>
      </c>
      <c r="F103" s="419">
        <v>49.3</v>
      </c>
      <c r="G103" s="237">
        <f t="shared" si="2"/>
        <v>749.3606138107416</v>
      </c>
      <c r="H103" s="279">
        <v>2</v>
      </c>
      <c r="I103" s="30" t="s">
        <v>88</v>
      </c>
    </row>
    <row r="104" spans="1:9" ht="18" x14ac:dyDescent="0.2">
      <c r="A104" s="33">
        <v>3</v>
      </c>
      <c r="B104" s="416" t="s">
        <v>178</v>
      </c>
      <c r="C104" s="417" t="s">
        <v>54</v>
      </c>
      <c r="D104" s="417" t="s">
        <v>5</v>
      </c>
      <c r="E104" s="418" t="s">
        <v>47</v>
      </c>
      <c r="F104" s="419" t="s">
        <v>246</v>
      </c>
      <c r="G104" s="237">
        <f t="shared" si="2"/>
        <v>713.55498721227616</v>
      </c>
      <c r="H104" s="281">
        <v>3</v>
      </c>
      <c r="I104" s="30" t="s">
        <v>29</v>
      </c>
    </row>
    <row r="105" spans="1:9" ht="18" x14ac:dyDescent="0.2">
      <c r="A105" s="33">
        <v>4</v>
      </c>
      <c r="B105" s="416" t="s">
        <v>188</v>
      </c>
      <c r="C105" s="417" t="s">
        <v>44</v>
      </c>
      <c r="D105" s="417" t="s">
        <v>5</v>
      </c>
      <c r="E105" s="418" t="s">
        <v>15</v>
      </c>
      <c r="F105" s="419" t="s">
        <v>247</v>
      </c>
      <c r="G105" s="237">
        <f t="shared" si="2"/>
        <v>703.32480818414319</v>
      </c>
      <c r="H105" s="282">
        <v>4</v>
      </c>
      <c r="I105" s="30" t="s">
        <v>189</v>
      </c>
    </row>
    <row r="106" spans="1:9" ht="18" x14ac:dyDescent="0.2">
      <c r="A106" s="33">
        <v>5</v>
      </c>
      <c r="B106" s="416" t="s">
        <v>248</v>
      </c>
      <c r="C106" s="417" t="s">
        <v>44</v>
      </c>
      <c r="D106" s="417" t="s">
        <v>5</v>
      </c>
      <c r="E106" s="418" t="s">
        <v>15</v>
      </c>
      <c r="F106" s="419" t="s">
        <v>249</v>
      </c>
      <c r="G106" s="237">
        <f t="shared" si="2"/>
        <v>662.40409207161122</v>
      </c>
      <c r="H106" s="329">
        <v>5</v>
      </c>
      <c r="I106" s="30" t="s">
        <v>117</v>
      </c>
    </row>
    <row r="107" spans="1:9" ht="18" x14ac:dyDescent="0.2">
      <c r="A107" s="33">
        <v>6</v>
      </c>
      <c r="B107" s="416" t="s">
        <v>191</v>
      </c>
      <c r="C107" s="417" t="s">
        <v>54</v>
      </c>
      <c r="D107" s="417" t="s">
        <v>5</v>
      </c>
      <c r="E107" s="418" t="s">
        <v>11</v>
      </c>
      <c r="F107" s="419" t="s">
        <v>250</v>
      </c>
      <c r="G107" s="237">
        <f t="shared" si="2"/>
        <v>583.12020460358042</v>
      </c>
      <c r="H107" s="420">
        <v>6</v>
      </c>
      <c r="I107" s="30" t="s">
        <v>34</v>
      </c>
    </row>
    <row r="108" spans="1:9" ht="18" x14ac:dyDescent="0.2">
      <c r="A108" s="33">
        <v>7</v>
      </c>
      <c r="B108" s="416" t="s">
        <v>185</v>
      </c>
      <c r="C108" s="417" t="s">
        <v>44</v>
      </c>
      <c r="D108" s="417" t="s">
        <v>5</v>
      </c>
      <c r="E108" s="418" t="s">
        <v>14</v>
      </c>
      <c r="F108" s="419" t="s">
        <v>251</v>
      </c>
      <c r="G108" s="237">
        <f t="shared" si="2"/>
        <v>503.83631713554996</v>
      </c>
      <c r="H108" s="420">
        <v>7</v>
      </c>
      <c r="I108" s="30" t="s">
        <v>147</v>
      </c>
    </row>
    <row r="109" spans="1:9" ht="18" x14ac:dyDescent="0.2">
      <c r="A109" s="33">
        <v>8</v>
      </c>
      <c r="B109" s="421" t="s">
        <v>162</v>
      </c>
      <c r="C109" s="422">
        <v>2011</v>
      </c>
      <c r="D109" s="423" t="s">
        <v>5</v>
      </c>
      <c r="E109" s="42" t="s">
        <v>9</v>
      </c>
      <c r="F109" s="424" t="s">
        <v>233</v>
      </c>
      <c r="G109" s="425">
        <f t="shared" si="2"/>
        <v>473.14578005115089</v>
      </c>
      <c r="H109" s="426">
        <v>8</v>
      </c>
      <c r="I109" s="427" t="s">
        <v>252</v>
      </c>
    </row>
    <row r="110" spans="1:9" ht="18" x14ac:dyDescent="0.2">
      <c r="A110" s="33">
        <v>9</v>
      </c>
      <c r="B110" s="416" t="s">
        <v>187</v>
      </c>
      <c r="C110" s="417" t="s">
        <v>54</v>
      </c>
      <c r="D110" s="417" t="s">
        <v>5</v>
      </c>
      <c r="E110" s="418" t="s">
        <v>28</v>
      </c>
      <c r="F110" s="419" t="s">
        <v>253</v>
      </c>
      <c r="G110" s="237">
        <f t="shared" si="2"/>
        <v>465.47314578005125</v>
      </c>
      <c r="H110" s="420">
        <v>9</v>
      </c>
      <c r="I110" s="30" t="s">
        <v>237</v>
      </c>
    </row>
    <row r="111" spans="1:9" ht="18" x14ac:dyDescent="0.2">
      <c r="A111" s="33">
        <v>10</v>
      </c>
      <c r="B111" s="416" t="s">
        <v>195</v>
      </c>
      <c r="C111" s="417" t="s">
        <v>44</v>
      </c>
      <c r="D111" s="417" t="s">
        <v>5</v>
      </c>
      <c r="E111" s="418" t="s">
        <v>10</v>
      </c>
      <c r="F111" s="419" t="s">
        <v>254</v>
      </c>
      <c r="G111" s="237">
        <f t="shared" si="2"/>
        <v>447.57033248081842</v>
      </c>
      <c r="H111" s="420">
        <v>10</v>
      </c>
      <c r="I111" s="30" t="s">
        <v>115</v>
      </c>
    </row>
    <row r="112" spans="1:9" ht="18" x14ac:dyDescent="0.2">
      <c r="A112" s="33">
        <v>11</v>
      </c>
      <c r="B112" s="416" t="s">
        <v>255</v>
      </c>
      <c r="C112" s="417" t="s">
        <v>44</v>
      </c>
      <c r="D112" s="417" t="s">
        <v>5</v>
      </c>
      <c r="E112" s="418" t="s">
        <v>28</v>
      </c>
      <c r="F112" s="419" t="s">
        <v>256</v>
      </c>
      <c r="G112" s="237">
        <f t="shared" si="2"/>
        <v>434.78260869565219</v>
      </c>
      <c r="H112" s="420">
        <v>11</v>
      </c>
      <c r="I112" s="30" t="s">
        <v>237</v>
      </c>
    </row>
    <row r="113" spans="1:9" ht="18.75" thickBot="1" x14ac:dyDescent="0.25">
      <c r="A113" s="74">
        <v>12</v>
      </c>
      <c r="B113" s="895" t="s">
        <v>257</v>
      </c>
      <c r="C113" s="896" t="s">
        <v>44</v>
      </c>
      <c r="D113" s="896" t="s">
        <v>5</v>
      </c>
      <c r="E113" s="897" t="s">
        <v>30</v>
      </c>
      <c r="F113" s="898" t="s">
        <v>258</v>
      </c>
      <c r="G113" s="240">
        <f t="shared" si="2"/>
        <v>352.94117647058812</v>
      </c>
      <c r="H113" s="899">
        <v>12</v>
      </c>
      <c r="I113" s="371" t="s">
        <v>259</v>
      </c>
    </row>
    <row r="114" spans="1:9" ht="18.75" thickTop="1" x14ac:dyDescent="0.2">
      <c r="A114" s="890">
        <v>13</v>
      </c>
      <c r="B114" s="891" t="s">
        <v>260</v>
      </c>
      <c r="C114" s="639" t="s">
        <v>49</v>
      </c>
      <c r="D114" s="892" t="s">
        <v>5</v>
      </c>
      <c r="E114" s="893" t="s">
        <v>10</v>
      </c>
      <c r="F114" s="428" t="s">
        <v>261</v>
      </c>
      <c r="G114" s="396">
        <f t="shared" si="2"/>
        <v>327.36572890025565</v>
      </c>
      <c r="H114" s="894">
        <v>13</v>
      </c>
      <c r="I114" s="30" t="s">
        <v>32</v>
      </c>
    </row>
    <row r="115" spans="1:9" ht="18" x14ac:dyDescent="0.2">
      <c r="A115" s="33">
        <v>14</v>
      </c>
      <c r="B115" s="416" t="s">
        <v>198</v>
      </c>
      <c r="C115" s="429" t="s">
        <v>49</v>
      </c>
      <c r="D115" s="14" t="s">
        <v>5</v>
      </c>
      <c r="E115" s="418" t="s">
        <v>13</v>
      </c>
      <c r="F115" s="430" t="s">
        <v>262</v>
      </c>
      <c r="G115" s="237">
        <f t="shared" si="2"/>
        <v>324.8081841432226</v>
      </c>
      <c r="H115" s="431">
        <v>14</v>
      </c>
      <c r="I115" s="390" t="s">
        <v>55</v>
      </c>
    </row>
    <row r="116" spans="1:9" ht="18" x14ac:dyDescent="0.2">
      <c r="A116" s="33">
        <v>15</v>
      </c>
      <c r="B116" s="421" t="s">
        <v>204</v>
      </c>
      <c r="C116" s="128">
        <v>2011</v>
      </c>
      <c r="D116" s="250" t="s">
        <v>5</v>
      </c>
      <c r="E116" s="80" t="s">
        <v>9</v>
      </c>
      <c r="F116" s="887" t="s">
        <v>263</v>
      </c>
      <c r="G116" s="425">
        <f t="shared" si="2"/>
        <v>268.54219948849106</v>
      </c>
      <c r="H116" s="888"/>
      <c r="I116" s="889" t="s">
        <v>234</v>
      </c>
    </row>
    <row r="117" spans="1:9" ht="18" x14ac:dyDescent="0.2">
      <c r="A117" s="68">
        <v>16</v>
      </c>
      <c r="B117" s="72" t="s">
        <v>164</v>
      </c>
      <c r="C117" s="432">
        <v>2012</v>
      </c>
      <c r="D117" s="253" t="s">
        <v>6</v>
      </c>
      <c r="E117" s="81" t="s">
        <v>9</v>
      </c>
      <c r="F117" s="433" t="s">
        <v>264</v>
      </c>
      <c r="G117" s="242">
        <f t="shared" si="2"/>
        <v>184.14322250639384</v>
      </c>
      <c r="H117" s="434"/>
      <c r="I117" s="435" t="s">
        <v>265</v>
      </c>
    </row>
    <row r="118" spans="1:9" ht="18" x14ac:dyDescent="0.2">
      <c r="A118" s="33">
        <v>17</v>
      </c>
      <c r="B118" s="57" t="s">
        <v>203</v>
      </c>
      <c r="C118" s="128">
        <v>2013</v>
      </c>
      <c r="D118" s="250" t="s">
        <v>6</v>
      </c>
      <c r="E118" s="80" t="s">
        <v>9</v>
      </c>
      <c r="F118" s="436">
        <v>22.2</v>
      </c>
      <c r="G118" s="237">
        <f t="shared" si="2"/>
        <v>56.265984654731433</v>
      </c>
      <c r="H118" s="323"/>
      <c r="I118" s="437" t="s">
        <v>266</v>
      </c>
    </row>
    <row r="119" spans="1:9" ht="18" x14ac:dyDescent="0.2">
      <c r="A119" s="33">
        <v>18</v>
      </c>
      <c r="B119" s="57" t="s">
        <v>201</v>
      </c>
      <c r="C119" s="128">
        <v>2014</v>
      </c>
      <c r="D119" s="250" t="s">
        <v>7</v>
      </c>
      <c r="E119" s="80" t="s">
        <v>9</v>
      </c>
      <c r="F119" s="436">
        <v>21.8</v>
      </c>
      <c r="G119" s="237">
        <f t="shared" si="2"/>
        <v>46.035805626598481</v>
      </c>
      <c r="H119" s="323"/>
      <c r="I119" s="405" t="s">
        <v>265</v>
      </c>
    </row>
    <row r="120" spans="1:9" ht="18" x14ac:dyDescent="0.2">
      <c r="A120" s="33">
        <v>19</v>
      </c>
      <c r="B120" s="57" t="s">
        <v>199</v>
      </c>
      <c r="C120" s="128">
        <v>2014</v>
      </c>
      <c r="D120" s="250" t="s">
        <v>7</v>
      </c>
      <c r="E120" s="80" t="s">
        <v>9</v>
      </c>
      <c r="F120" s="436">
        <v>21.5</v>
      </c>
      <c r="G120" s="237">
        <f t="shared" si="2"/>
        <v>38.363171355498721</v>
      </c>
      <c r="H120" s="323"/>
      <c r="I120" s="405" t="s">
        <v>265</v>
      </c>
    </row>
    <row r="121" spans="1:9" x14ac:dyDescent="0.2">
      <c r="A121" s="905" t="s">
        <v>19</v>
      </c>
      <c r="B121" s="905"/>
      <c r="C121" s="905"/>
      <c r="D121" s="905"/>
      <c r="E121" s="905"/>
      <c r="F121" s="905"/>
      <c r="G121" s="905"/>
      <c r="H121" s="905"/>
      <c r="I121" s="905"/>
    </row>
    <row r="122" spans="1:9" x14ac:dyDescent="0.2">
      <c r="A122" s="905" t="s">
        <v>20</v>
      </c>
      <c r="B122" s="905"/>
      <c r="C122" s="905"/>
      <c r="D122" s="905"/>
      <c r="E122" s="905"/>
      <c r="F122" s="905"/>
      <c r="G122" s="905"/>
      <c r="H122" s="905"/>
      <c r="I122" s="905"/>
    </row>
    <row r="123" spans="1:9" x14ac:dyDescent="0.2">
      <c r="A123" s="905" t="s">
        <v>130</v>
      </c>
      <c r="B123" s="905"/>
      <c r="C123" s="905"/>
      <c r="D123" s="905"/>
      <c r="E123" s="905"/>
      <c r="F123" s="905"/>
      <c r="G123" s="905"/>
      <c r="H123" s="905"/>
      <c r="I123" s="905"/>
    </row>
    <row r="124" spans="1:9" x14ac:dyDescent="0.2">
      <c r="A124" s="65"/>
      <c r="B124" s="10"/>
      <c r="C124" s="925" t="s">
        <v>205</v>
      </c>
      <c r="D124" s="925"/>
      <c r="E124" s="174"/>
      <c r="F124" s="10"/>
      <c r="G124" s="10"/>
      <c r="H124" s="10"/>
      <c r="I124" s="12"/>
    </row>
    <row r="125" spans="1:9" x14ac:dyDescent="0.2">
      <c r="A125" s="928" t="s">
        <v>205</v>
      </c>
      <c r="B125" s="928"/>
      <c r="C125" s="910" t="s">
        <v>0</v>
      </c>
      <c r="D125" s="956" t="s">
        <v>1</v>
      </c>
      <c r="E125" s="956" t="s">
        <v>17</v>
      </c>
      <c r="F125" s="912" t="s">
        <v>18</v>
      </c>
      <c r="G125" s="912"/>
      <c r="H125" s="912"/>
      <c r="I125" s="912"/>
    </row>
    <row r="126" spans="1:9" x14ac:dyDescent="0.2">
      <c r="A126" s="932" t="s">
        <v>22</v>
      </c>
      <c r="B126" s="933" t="s">
        <v>69</v>
      </c>
      <c r="C126" s="910"/>
      <c r="D126" s="956"/>
      <c r="E126" s="956"/>
      <c r="F126" s="917" t="s">
        <v>2</v>
      </c>
      <c r="G126" s="934" t="s">
        <v>3</v>
      </c>
      <c r="H126" s="935" t="s">
        <v>8</v>
      </c>
      <c r="I126" s="923" t="s">
        <v>25</v>
      </c>
    </row>
    <row r="127" spans="1:9" x14ac:dyDescent="0.2">
      <c r="A127" s="932"/>
      <c r="B127" s="933"/>
      <c r="C127" s="915"/>
      <c r="D127" s="957"/>
      <c r="E127" s="957"/>
      <c r="F127" s="963"/>
      <c r="G127" s="934"/>
      <c r="H127" s="935"/>
      <c r="I127" s="923"/>
    </row>
    <row r="128" spans="1:9" ht="16.5" customHeight="1" x14ac:dyDescent="0.2">
      <c r="A128" s="438">
        <v>1</v>
      </c>
      <c r="B128" s="57" t="s">
        <v>267</v>
      </c>
      <c r="C128" s="360" t="s">
        <v>62</v>
      </c>
      <c r="D128" s="326" t="s">
        <v>6</v>
      </c>
      <c r="E128" s="439" t="s">
        <v>64</v>
      </c>
      <c r="F128" s="59">
        <v>32.200000000000003</v>
      </c>
      <c r="G128" s="440">
        <f t="shared" ref="G128:G141" si="3">(F128-10)*1000/25.1</f>
        <v>884.46215139442245</v>
      </c>
      <c r="H128" s="342">
        <v>1</v>
      </c>
      <c r="I128" s="30" t="s">
        <v>65</v>
      </c>
    </row>
    <row r="129" spans="1:9" ht="16.5" customHeight="1" x14ac:dyDescent="0.2">
      <c r="A129" s="438">
        <v>2</v>
      </c>
      <c r="B129" s="57" t="s">
        <v>212</v>
      </c>
      <c r="C129" s="360" t="s">
        <v>62</v>
      </c>
      <c r="D129" s="326" t="s">
        <v>6</v>
      </c>
      <c r="E129" s="439" t="s">
        <v>12</v>
      </c>
      <c r="F129" s="59">
        <v>29.9</v>
      </c>
      <c r="G129" s="440">
        <f t="shared" si="3"/>
        <v>792.82868525896413</v>
      </c>
      <c r="H129" s="279">
        <v>2</v>
      </c>
      <c r="I129" s="30" t="s">
        <v>115</v>
      </c>
    </row>
    <row r="130" spans="1:9" ht="16.5" customHeight="1" x14ac:dyDescent="0.2">
      <c r="A130" s="438">
        <v>3</v>
      </c>
      <c r="B130" s="57" t="s">
        <v>268</v>
      </c>
      <c r="C130" s="360" t="s">
        <v>62</v>
      </c>
      <c r="D130" s="326" t="s">
        <v>6</v>
      </c>
      <c r="E130" s="439" t="s">
        <v>12</v>
      </c>
      <c r="F130" s="59">
        <v>29.4</v>
      </c>
      <c r="G130" s="440">
        <f t="shared" si="3"/>
        <v>772.90836653386452</v>
      </c>
      <c r="H130" s="281">
        <v>3</v>
      </c>
      <c r="I130" s="30" t="s">
        <v>61</v>
      </c>
    </row>
    <row r="131" spans="1:9" ht="16.5" customHeight="1" x14ac:dyDescent="0.2">
      <c r="A131" s="438">
        <v>4</v>
      </c>
      <c r="B131" s="244" t="s">
        <v>164</v>
      </c>
      <c r="C131" s="128">
        <v>2012</v>
      </c>
      <c r="D131" s="250" t="s">
        <v>6</v>
      </c>
      <c r="E131" s="80" t="s">
        <v>9</v>
      </c>
      <c r="F131" s="441" t="s">
        <v>264</v>
      </c>
      <c r="G131" s="440">
        <f t="shared" si="3"/>
        <v>685.25896414342628</v>
      </c>
      <c r="H131" s="282">
        <v>4</v>
      </c>
      <c r="I131" s="442" t="s">
        <v>265</v>
      </c>
    </row>
    <row r="132" spans="1:9" ht="16.5" customHeight="1" x14ac:dyDescent="0.2">
      <c r="A132" s="438">
        <v>5</v>
      </c>
      <c r="B132" s="57" t="s">
        <v>269</v>
      </c>
      <c r="C132" s="360" t="s">
        <v>60</v>
      </c>
      <c r="D132" s="14" t="s">
        <v>6</v>
      </c>
      <c r="E132" s="439" t="s">
        <v>12</v>
      </c>
      <c r="F132" s="59">
        <v>27.1</v>
      </c>
      <c r="G132" s="440">
        <f t="shared" si="3"/>
        <v>681.27490039840632</v>
      </c>
      <c r="H132" s="345">
        <v>5</v>
      </c>
      <c r="I132" s="30" t="s">
        <v>61</v>
      </c>
    </row>
    <row r="133" spans="1:9" ht="16.5" customHeight="1" x14ac:dyDescent="0.2">
      <c r="A133" s="438">
        <v>6</v>
      </c>
      <c r="B133" s="57" t="s">
        <v>270</v>
      </c>
      <c r="C133" s="360" t="s">
        <v>59</v>
      </c>
      <c r="D133" s="32" t="s">
        <v>271</v>
      </c>
      <c r="E133" s="439" t="s">
        <v>16</v>
      </c>
      <c r="F133" s="59">
        <v>26.3</v>
      </c>
      <c r="G133" s="440">
        <f t="shared" si="3"/>
        <v>649.40239043824693</v>
      </c>
      <c r="H133" s="285">
        <v>6</v>
      </c>
      <c r="I133" s="30" t="s">
        <v>132</v>
      </c>
    </row>
    <row r="134" spans="1:9" ht="16.5" customHeight="1" x14ac:dyDescent="0.2">
      <c r="A134" s="438">
        <v>7</v>
      </c>
      <c r="B134" s="57" t="s">
        <v>213</v>
      </c>
      <c r="C134" s="360" t="s">
        <v>59</v>
      </c>
      <c r="D134" s="326" t="s">
        <v>7</v>
      </c>
      <c r="E134" s="439" t="s">
        <v>16</v>
      </c>
      <c r="F134" s="56">
        <v>25</v>
      </c>
      <c r="G134" s="440">
        <f t="shared" si="3"/>
        <v>597.60956175298804</v>
      </c>
      <c r="H134" s="285">
        <v>7</v>
      </c>
      <c r="I134" s="30" t="s">
        <v>31</v>
      </c>
    </row>
    <row r="135" spans="1:9" ht="16.5" customHeight="1" x14ac:dyDescent="0.2">
      <c r="A135" s="438">
        <v>8</v>
      </c>
      <c r="B135" s="57" t="s">
        <v>272</v>
      </c>
      <c r="C135" s="360" t="s">
        <v>59</v>
      </c>
      <c r="D135" s="326" t="s">
        <v>7</v>
      </c>
      <c r="E135" s="439" t="s">
        <v>28</v>
      </c>
      <c r="F135" s="59">
        <v>22.6</v>
      </c>
      <c r="G135" s="440">
        <f t="shared" si="3"/>
        <v>501.99203187250998</v>
      </c>
      <c r="H135" s="285">
        <v>8</v>
      </c>
      <c r="I135" s="30" t="s">
        <v>225</v>
      </c>
    </row>
    <row r="136" spans="1:9" ht="16.5" customHeight="1" x14ac:dyDescent="0.2">
      <c r="A136" s="438">
        <v>9</v>
      </c>
      <c r="B136" s="244" t="s">
        <v>203</v>
      </c>
      <c r="C136" s="128">
        <v>2013</v>
      </c>
      <c r="D136" s="250" t="s">
        <v>6</v>
      </c>
      <c r="E136" s="80" t="s">
        <v>9</v>
      </c>
      <c r="F136" s="441">
        <v>22.2</v>
      </c>
      <c r="G136" s="440">
        <f t="shared" si="3"/>
        <v>486.05577689243023</v>
      </c>
      <c r="H136" s="285">
        <v>9</v>
      </c>
      <c r="I136" s="443" t="s">
        <v>266</v>
      </c>
    </row>
    <row r="137" spans="1:9" ht="16.5" customHeight="1" x14ac:dyDescent="0.2">
      <c r="A137" s="900">
        <v>10</v>
      </c>
      <c r="B137" s="57" t="s">
        <v>207</v>
      </c>
      <c r="C137" s="360" t="s">
        <v>60</v>
      </c>
      <c r="D137" s="14" t="s">
        <v>6</v>
      </c>
      <c r="E137" s="439" t="s">
        <v>13</v>
      </c>
      <c r="F137" s="59">
        <v>22.1</v>
      </c>
      <c r="G137" s="440">
        <f t="shared" si="3"/>
        <v>482.07171314741038</v>
      </c>
      <c r="H137" s="285">
        <v>10</v>
      </c>
      <c r="I137" s="901" t="s">
        <v>33</v>
      </c>
    </row>
    <row r="138" spans="1:9" ht="16.5" customHeight="1" x14ac:dyDescent="0.2">
      <c r="A138" s="447">
        <v>11</v>
      </c>
      <c r="B138" s="448" t="s">
        <v>201</v>
      </c>
      <c r="C138" s="432">
        <v>2014</v>
      </c>
      <c r="D138" s="253" t="s">
        <v>7</v>
      </c>
      <c r="E138" s="81" t="s">
        <v>9</v>
      </c>
      <c r="F138" s="449">
        <v>21.8</v>
      </c>
      <c r="G138" s="450">
        <f t="shared" si="3"/>
        <v>470.11952191235059</v>
      </c>
      <c r="H138" s="434"/>
      <c r="I138" s="451" t="s">
        <v>265</v>
      </c>
    </row>
    <row r="139" spans="1:9" ht="16.5" customHeight="1" thickBot="1" x14ac:dyDescent="0.25">
      <c r="A139" s="503">
        <v>12</v>
      </c>
      <c r="B139" s="77" t="s">
        <v>273</v>
      </c>
      <c r="C139" s="368" t="s">
        <v>59</v>
      </c>
      <c r="D139" s="331" t="s">
        <v>7</v>
      </c>
      <c r="E139" s="445" t="s">
        <v>16</v>
      </c>
      <c r="F139" s="239">
        <v>21.7</v>
      </c>
      <c r="G139" s="446">
        <f t="shared" si="3"/>
        <v>466.13545816733063</v>
      </c>
      <c r="H139" s="902"/>
      <c r="I139" s="903" t="s">
        <v>237</v>
      </c>
    </row>
    <row r="140" spans="1:9" ht="16.5" customHeight="1" thickTop="1" x14ac:dyDescent="0.2">
      <c r="A140" s="447">
        <v>13</v>
      </c>
      <c r="B140" s="448" t="s">
        <v>199</v>
      </c>
      <c r="C140" s="432">
        <v>2014</v>
      </c>
      <c r="D140" s="253" t="s">
        <v>7</v>
      </c>
      <c r="E140" s="81" t="s">
        <v>9</v>
      </c>
      <c r="F140" s="449">
        <v>21.5</v>
      </c>
      <c r="G140" s="450">
        <f t="shared" si="3"/>
        <v>458.16733067729081</v>
      </c>
      <c r="H140" s="434"/>
      <c r="I140" s="451" t="s">
        <v>265</v>
      </c>
    </row>
    <row r="141" spans="1:9" ht="16.5" customHeight="1" x14ac:dyDescent="0.2">
      <c r="A141" s="452">
        <v>14</v>
      </c>
      <c r="B141" s="57" t="s">
        <v>217</v>
      </c>
      <c r="C141" s="360" t="s">
        <v>62</v>
      </c>
      <c r="D141" s="326" t="s">
        <v>6</v>
      </c>
      <c r="E141" s="439" t="s">
        <v>70</v>
      </c>
      <c r="F141" s="56">
        <v>21</v>
      </c>
      <c r="G141" s="440">
        <f t="shared" si="3"/>
        <v>438.2470119521912</v>
      </c>
      <c r="H141" s="453"/>
      <c r="I141" s="390" t="s">
        <v>274</v>
      </c>
    </row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0.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6.5" customHeight="1" x14ac:dyDescent="0.2"/>
    <row r="192" ht="16.5" customHeight="1" x14ac:dyDescent="0.2"/>
    <row r="194" ht="1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9" spans="3:3" x14ac:dyDescent="0.2">
      <c r="C209" s="454"/>
    </row>
    <row r="210" spans="3:3" ht="18" x14ac:dyDescent="0.2">
      <c r="C210" s="455"/>
    </row>
    <row r="211" spans="3:3" ht="18" x14ac:dyDescent="0.2">
      <c r="C211" s="455"/>
    </row>
    <row r="212" spans="3:3" ht="18" x14ac:dyDescent="0.2">
      <c r="C212" s="455"/>
    </row>
    <row r="213" spans="3:3" ht="18" x14ac:dyDescent="0.2">
      <c r="C213" s="455"/>
    </row>
    <row r="214" spans="3:3" x14ac:dyDescent="0.2">
      <c r="C214" s="352"/>
    </row>
    <row r="215" spans="3:3" x14ac:dyDescent="0.2">
      <c r="C215" s="352"/>
    </row>
    <row r="216" spans="3:3" x14ac:dyDescent="0.2">
      <c r="C216" s="352"/>
    </row>
  </sheetData>
  <mergeCells count="56">
    <mergeCell ref="A48:I48"/>
    <mergeCell ref="A1:I1"/>
    <mergeCell ref="A2:I2"/>
    <mergeCell ref="A5:B5"/>
    <mergeCell ref="C5:C7"/>
    <mergeCell ref="D5:D7"/>
    <mergeCell ref="E5:E7"/>
    <mergeCell ref="F5:I5"/>
    <mergeCell ref="A6:A7"/>
    <mergeCell ref="B6:B7"/>
    <mergeCell ref="F6:F7"/>
    <mergeCell ref="G6:G7"/>
    <mergeCell ref="H6:H7"/>
    <mergeCell ref="I6:I7"/>
    <mergeCell ref="A49:I49"/>
    <mergeCell ref="A51:I51"/>
    <mergeCell ref="A52:B52"/>
    <mergeCell ref="D52:D54"/>
    <mergeCell ref="E52:E54"/>
    <mergeCell ref="F52:I52"/>
    <mergeCell ref="A53:A54"/>
    <mergeCell ref="B53:B54"/>
    <mergeCell ref="F53:F54"/>
    <mergeCell ref="G53:G54"/>
    <mergeCell ref="H53:H54"/>
    <mergeCell ref="I53:I54"/>
    <mergeCell ref="A122:I122"/>
    <mergeCell ref="A123:I123"/>
    <mergeCell ref="C124:D124"/>
    <mergeCell ref="A125:B125"/>
    <mergeCell ref="C125:C127"/>
    <mergeCell ref="D125:D127"/>
    <mergeCell ref="E125:E127"/>
    <mergeCell ref="F125:I125"/>
    <mergeCell ref="A126:A127"/>
    <mergeCell ref="B126:B127"/>
    <mergeCell ref="F126:F127"/>
    <mergeCell ref="G126:G127"/>
    <mergeCell ref="H126:H127"/>
    <mergeCell ref="I126:I127"/>
    <mergeCell ref="A95:I95"/>
    <mergeCell ref="A96:I96"/>
    <mergeCell ref="A97:I97"/>
    <mergeCell ref="A4:I4"/>
    <mergeCell ref="A121:I121"/>
    <mergeCell ref="A99:B99"/>
    <mergeCell ref="C99:C101"/>
    <mergeCell ref="D99:D101"/>
    <mergeCell ref="E99:E101"/>
    <mergeCell ref="F99:I99"/>
    <mergeCell ref="A100:A101"/>
    <mergeCell ref="B100:B101"/>
    <mergeCell ref="F100:F101"/>
    <mergeCell ref="G100:G101"/>
    <mergeCell ref="H100:H101"/>
    <mergeCell ref="I100:I101"/>
  </mergeCells>
  <hyperlinks>
    <hyperlink ref="B8" r:id="rId1" display="https://www.iwwfed-ea.org/classic/rl2025/eame/index.php?skier=GBR452014449" xr:uid="{00000000-0004-0000-0200-000000000000}"/>
    <hyperlink ref="B9" r:id="rId2" display="https://www.iwwfed-ea.org/classic/rl2025/eame/index.php?skier=GBR402011573" xr:uid="{00000000-0004-0000-0200-000001000000}"/>
    <hyperlink ref="B10" r:id="rId3" display="https://www.iwwfed-ea.org/classic/rl2025/eame/index.php?skier=FRA762011464" xr:uid="{00000000-0004-0000-0200-000002000000}"/>
    <hyperlink ref="B11" r:id="rId4" display="https://www.iwwfed-ea.org/classic/rl2025/eame/index.php?skier=AUT132016335" xr:uid="{00000000-0004-0000-0200-000003000000}"/>
    <hyperlink ref="B13" r:id="rId5" display="https://www.iwwfed-ea.org/classic/rl2025/eame/index.php?skier=IWF100300001" xr:uid="{00000000-0004-0000-0200-000004000000}"/>
    <hyperlink ref="B12" r:id="rId6" display="https://www.iwwfed-ea.org/classic/rl2025/eame/index.php?skier=GER842022681" xr:uid="{00000000-0004-0000-0200-000005000000}"/>
    <hyperlink ref="B21" r:id="rId7" display="https://www.iwwfed-ea.org/classic/rl2025/eame/index.php?skier=UKR982023865" xr:uid="{00000000-0004-0000-0200-000006000000}"/>
    <hyperlink ref="B20" r:id="rId8" display="https://www.iwwfed-ea.org/classic/rl2025/eame/index.php?skier=SWE602014347" xr:uid="{00000000-0004-0000-0200-000007000000}"/>
    <hyperlink ref="B19" r:id="rId9" display="https://www.iwwfed-ea.org/classic/rl2025/eame/index.php?skier=GBR362010184" xr:uid="{00000000-0004-0000-0200-000008000000}"/>
    <hyperlink ref="B18" r:id="rId10" display="https://www.iwwfed-ea.org/classic/rl2025/eame/index.php?skier=ITA972013979" xr:uid="{00000000-0004-0000-0200-000009000000}"/>
    <hyperlink ref="B17" r:id="rId11" display="https://www.iwwfed-ea.org/classic/rl2025/eame/index.php?skier=ITA582011470" xr:uid="{00000000-0004-0000-0200-00000A000000}"/>
    <hyperlink ref="B16" r:id="rId12" display="https://www.iwwfed-ea.org/classic/rl2025/eame/index.php?skier=ITA642018452" xr:uid="{00000000-0004-0000-0200-00000B000000}"/>
    <hyperlink ref="B15" r:id="rId13" display="https://www.iwwfed-ea.org/classic/rl2025/eame/index.php?skier=FRA182014458" xr:uid="{00000000-0004-0000-0200-00000C000000}"/>
    <hyperlink ref="B14" r:id="rId14" display="https://www.iwwfed-ea.org/classic/rl2025/eame/index.php?skier=UKR492001288" xr:uid="{00000000-0004-0000-0200-00000D000000}"/>
    <hyperlink ref="B22" r:id="rId15" display="https://www.iwwfed-ea.org/classic/rl2025/eame/index.php?skier=IWF100200001" xr:uid="{00000000-0004-0000-0200-00000E000000}"/>
    <hyperlink ref="B55" r:id="rId16" display="https://www.iwwfed-ea.org/classic/rl2025/eame/index.php?skier=GER842022681" xr:uid="{00000000-0004-0000-0200-00000F000000}"/>
    <hyperlink ref="B56" r:id="rId17" display="https://www.iwwfed-ea.org/classic/rl2025/eame/index.php?skier=AUT352019270" xr:uid="{00000000-0004-0000-0200-000010000000}"/>
    <hyperlink ref="B57" r:id="rId18" display="https://www.iwwfed-ea.org/classic/rl2025/eame/index.php?skier=UKR112017726" xr:uid="{00000000-0004-0000-0200-000011000000}"/>
    <hyperlink ref="B58" r:id="rId19" display="https://www.iwwfed-ea.org/classic/rl2025/eame/index.php?skier=IWF100200001" xr:uid="{00000000-0004-0000-0200-000012000000}"/>
    <hyperlink ref="B59" r:id="rId20" display="https://www.iwwfed-ea.org/classic/rl2025/eame/index.php?skier=ITA232020050" xr:uid="{00000000-0004-0000-0200-000013000000}"/>
    <hyperlink ref="B60" r:id="rId21" display="https://www.iwwfed-ea.org/classic/rl2025/eame/index.php?skier=ITA672018451" xr:uid="{00000000-0004-0000-0200-000014000000}"/>
    <hyperlink ref="B61" r:id="rId22" display="https://www.iwwfed-ea.org/classic/rl2025/eame/index.php?skier=DEN972017088" xr:uid="{00000000-0004-0000-0200-000015000000}"/>
    <hyperlink ref="B62" r:id="rId23" display="https://www.iwwfed-ea.org/classic/rl2025/eame/index.php?skier=SVK832001600" xr:uid="{00000000-0004-0000-0200-000016000000}"/>
    <hyperlink ref="B63" r:id="rId24" display="https://www.iwwfed-ea.org/classic/rl2025/eame/index.php?skier=GER692019970" xr:uid="{00000000-0004-0000-0200-000017000000}"/>
    <hyperlink ref="B64" r:id="rId25" display="https://www.iwwfed-ea.org/classic/rl2025/eame/index.php?skier=UKR302022990" xr:uid="{00000000-0004-0000-0200-000018000000}"/>
    <hyperlink ref="I55" r:id="rId26" tooltip="2025 IWWF World Waterski Championships_x000d_Recetto_x000d_31.08.2025" display="https://www.iwwfed-ea.org/classic/25IWWF04/" xr:uid="{00000000-0004-0000-0200-000019000000}"/>
    <hyperlink ref="I56" r:id="rId27" tooltip="2025 IWWF E&amp;A Under-21 Championship_x000d_Internationaler Wiener Wasserski Club_x000d_22.08.2025" display="https://www.iwwfed-ea.org/classic/25EURO05/" xr:uid="{00000000-0004-0000-0200-00001A000000}"/>
    <hyperlink ref="I57" r:id="rId28" tooltip="JAWS SPRING 3 RND PICK AND CHOOSE WITH FUN_x000d_Lake Leutz, Jacksonville, IL_x000d_06.07.2025" display="http://www.iwsftournament.com/homologation/scorebooks/20250706180702Scorebook25M037CS.HTM" xr:uid="{00000000-0004-0000-0200-00001B000000}"/>
    <hyperlink ref="I58" r:id="rId29" tooltip="We Wave Independence Day Record_x000d_Bullneck Lake, Scott, AR_x000d_06.07.2025" display="http://www.iwsftournament.com/homologation/scorebooks/20250708180703Scorebook25C058CS.HTM" xr:uid="{00000000-0004-0000-0200-00001C000000}"/>
    <hyperlink ref="I59" r:id="rId30" tooltip="2025 IWWF World Waterski Championships_x000d_Recetto_x000d_31.08.2025" display="https://www.iwwfed-ea.org/classic/25IWWF04/" xr:uid="{00000000-0004-0000-0200-00001D000000}"/>
    <hyperlink ref="I60" r:id="rId31" tooltip="Campionati Italiani di Categoria_x000d_Recetto_x000d_07.09.2025" display="https://www.iwwfed-ea.org/classic/25ITA006/" xr:uid="{00000000-0004-0000-0200-00001E000000}"/>
    <hyperlink ref="I61" r:id="rId32" tooltip="XX International San Gervasio_x000d_San Gervasio Bresciano_x000d_22.06.2025" display="https://www.iwwfed-ea.org/classic/25ITA001/" xr:uid="{00000000-0004-0000-0200-00001F000000}"/>
    <hyperlink ref="I62" r:id="rId33" tooltip="Holy Cow Cup_x000d_Lake Grew, Polk City, FL_x000d_12.10.2025" display="http://www.iwsftournament.com/homologation/scorebooks/20251014141002Scorebook26S013CS.HTM" xr:uid="{00000000-0004-0000-0200-000020000000}"/>
    <hyperlink ref="I63" r:id="rId34" tooltip="2025 IWWF World Waterski Championships_x000d_Recetto_x000d_31.08.2025" display="https://www.iwwfed-ea.org/classic/25IWWF04/" xr:uid="{00000000-0004-0000-0200-000021000000}"/>
    <hyperlink ref="I64" r:id="rId35" tooltip="2025 IWWF World Waterski Championships_x000d_Recetto_x000d_31.08.2025" display="https://www.iwwfed-ea.org/classic/25IWWF04/" xr:uid="{00000000-0004-0000-0200-000022000000}"/>
    <hyperlink ref="B70" r:id="rId36" display="https://www.iwwfed-ea.org/classic/rl2025/eame/index.php?skier=UKR152022995" xr:uid="{00000000-0004-0000-0200-000023000000}"/>
    <hyperlink ref="B65" r:id="rId37" display="https://www.iwwfed-ea.org/classic/rl2025/eame/index.php?skier=AUT162023997" xr:uid="{00000000-0004-0000-0200-000024000000}"/>
    <hyperlink ref="B66" r:id="rId38" display="https://www.iwwfed-ea.org/classic/rl2025/eame/index.php?skier=SUI982014913" xr:uid="{00000000-0004-0000-0200-000025000000}"/>
    <hyperlink ref="B67" r:id="rId39" display="https://www.iwwfed-ea.org/classic/rl2025/eame/index.php?skier=AUT072022836" xr:uid="{00000000-0004-0000-0200-000026000000}"/>
    <hyperlink ref="B68" r:id="rId40" display="https://www.iwwfed-ea.org/classic/rl2025/eame/index.php?skier=CZE372022923" xr:uid="{00000000-0004-0000-0200-000027000000}"/>
    <hyperlink ref="B69" r:id="rId41" display="https://www.iwwfed-ea.org/classic/rl2025/eame/index.php?skier=SUI422018136" xr:uid="{00000000-0004-0000-0200-000028000000}"/>
    <hyperlink ref="I65" r:id="rId42" tooltip="2025 IWWF E&amp;A Under-21 Championship_x000d_Internationaler Wiener Wasserski Club_x000d_22.08.2025" display="https://www.iwwfed-ea.org/classic/25EURO05/" xr:uid="{00000000-0004-0000-0200-000029000000}"/>
    <hyperlink ref="I66" r:id="rId43" tooltip="Championnats de Ligue NAQU Memorial Michel Naudina_x000d_Lacanau Ski Club_x000d_07.09.2025" display="https://www.iwwfed-ea.org/classic/25FRA217/" xr:uid="{00000000-0004-0000-0200-00002A000000}"/>
    <hyperlink ref="I67" r:id="rId44" tooltip="Austrian Nationals 2025_x000d_Fischlham_x000d_20.07.2025" display="https://www.iwwfed-ea.org/classic/25AUT005/" xr:uid="{00000000-0004-0000-0200-00002B000000}"/>
    <hyperlink ref="I68" r:id="rId45" tooltip="Fluid Fall Record_x000d_Lake Grew, Polk City, FL_x000d_14.09.2025" display="http://www.iwsftournament.com/homologation/scorebooks/20250915100902Scorebook26S012CS.HTM" xr:uid="{00000000-0004-0000-0200-00002C000000}"/>
    <hyperlink ref="I69" r:id="rId46" tooltip="Geneva Trophy_x000d_Bourg-en-Bresse Exo01 La Rena_x000d_21.09.2025" display="https://www.iwwfed-ea.org/classic/25SUI005/" xr:uid="{00000000-0004-0000-0200-00002D000000}"/>
    <hyperlink ref="I70" r:id="rId47" tooltip="2025 European Open Championships_x000d_Salmsee, Steyregg_x000d_09.08.2025" display="https://www.iwwfed-ea.org/classic/25EURO03/" xr:uid="{00000000-0004-0000-0200-00002E000000}"/>
    <hyperlink ref="B109" r:id="rId48" display="https://www.iwwfed-ea.org/classic/rl2025/eame/index.php?skier=AUT352019270" xr:uid="{00000000-0004-0000-0200-00002F000000}"/>
    <hyperlink ref="B102" r:id="rId49" display="https://www.iwwfed-ea.org/classic/rl2025/eame/index.php?skier=UKR302022990" xr:uid="{00000000-0004-0000-0200-000030000000}"/>
    <hyperlink ref="B103" r:id="rId50" display="https://www.iwwfed-ea.org/classic/rl2025/eame/index.php?skier=UKR152022995" xr:uid="{00000000-0004-0000-0200-000031000000}"/>
    <hyperlink ref="B104" r:id="rId51" display="https://www.iwwfed-ea.org/classic/rl2025/eame/index.php?skier=GRE382022664" xr:uid="{00000000-0004-0000-0200-000032000000}"/>
    <hyperlink ref="B105" r:id="rId52" display="https://www.iwwfed-ea.org/classic/rl2025/eame/index.php?skier=GBR982015494" xr:uid="{00000000-0004-0000-0200-000033000000}"/>
    <hyperlink ref="B106" r:id="rId53" display="https://www.iwwfed-ea.org/classic/rl2025/eame/index.php?skier=GBR502024018" xr:uid="{00000000-0004-0000-0200-000034000000}"/>
    <hyperlink ref="B107" r:id="rId54" display="https://www.iwwfed-ea.org/classic/rl2025/eame/index.php?skier=CZE162020505" xr:uid="{00000000-0004-0000-0200-000035000000}"/>
    <hyperlink ref="B108" r:id="rId55" display="https://www.iwwfed-ea.org/classic/rl2025/eame/index.php?skier=FRA182018435" xr:uid="{00000000-0004-0000-0200-000036000000}"/>
    <hyperlink ref="B110" r:id="rId56" display="https://www.iwwfed-ea.org/classic/rl2025/eame/index.php?skier=ITA222022540" xr:uid="{00000000-0004-0000-0200-000037000000}"/>
    <hyperlink ref="B111" r:id="rId57" display="https://www.iwwfed-ea.org/classic/rl2025/eame/index.php?skier=GER982016343" xr:uid="{00000000-0004-0000-0200-000038000000}"/>
    <hyperlink ref="B113" r:id="rId58" display="https://www.iwwfed-ea.org/classic/rl2025/eame/index.php?skier=SWE982012513" xr:uid="{00000000-0004-0000-0200-000039000000}"/>
    <hyperlink ref="B112" r:id="rId59" display="https://www.iwwfed-ea.org/classic/rl2025/eame/index.php?skier=ITA702024367" xr:uid="{00000000-0004-0000-0200-00003A000000}"/>
    <hyperlink ref="B114" r:id="rId60" display="https://www.iwwfed-ea.org/classic/rl2025/eame/index.php?skier=GER982016388" xr:uid="{00000000-0004-0000-0200-00003B000000}"/>
    <hyperlink ref="B115" r:id="rId61" display="https://www.iwwfed-ea.org/classic/rl2025/eame/index.php?skier=UKR982023745" xr:uid="{00000000-0004-0000-0200-00003C000000}"/>
    <hyperlink ref="I102" r:id="rId62" tooltip="2025 IWWF World Waterski Championships_x000d_Recetto_x000d_31.08.2025" display="https://www.iwwfed-ea.org/classic/25IWWF04/" xr:uid="{00000000-0004-0000-0200-00003D000000}"/>
    <hyperlink ref="I103" r:id="rId63" tooltip="2025 European Open Championships_x000d_Salmsee, Steyregg_x000d_09.08.2025" display="https://www.iwwfed-ea.org/classic/25EURO03/" xr:uid="{00000000-0004-0000-0200-00003E000000}"/>
    <hyperlink ref="I104" r:id="rId64" tooltip="2025 IWWF E&amp;A Under-21 Championship_x000d_Internationaler Wiener Wasserski Club_x000d_22.08.2025" display="https://www.iwwfed-ea.org/classic/25EURO05/" xr:uid="{00000000-0004-0000-0200-00003F000000}"/>
    <hyperlink ref="I105" r:id="rId65" tooltip="Holy Cow Cup_x000d_Lake Grew, Polk City, FL_x000d_12.10.2025" display="http://www.iwsftournament.com/homologation/scorebooks/20251014141002Scorebook26S013CS.HTM" xr:uid="{00000000-0004-0000-0200-000040000000}"/>
    <hyperlink ref="I106" r:id="rId66" tooltip="Turps Trophy_x000d_Gosfield Lake Water Ski Club_x000d_28.09.2025" display="https://www.iwwfed-ea.org/classic/25GBR012/" xr:uid="{00000000-0004-0000-0200-000041000000}"/>
    <hyperlink ref="I107" r:id="rId67" tooltip="2025 IWWF World Waterski Championships_x000d_Recetto_x000d_31.08.2025" display="https://www.iwwfed-ea.org/classic/25IWWF04/" xr:uid="{00000000-0004-0000-0200-000042000000}"/>
    <hyperlink ref="I108" r:id="rId68" tooltip="LE PLAN D'EAU 3D 2/2 30eme anniversaire_x000d_Club Omnisport de Jaumard_x000d_05.10.2025" display="https://www.iwwfed-ea.org/classic/25FRA014/" xr:uid="{00000000-0004-0000-0200-000043000000}"/>
    <hyperlink ref="I110" r:id="rId69" tooltip="Campionati Italiani di Categoria_x000d_Recetto_x000d_07.09.2025" display="https://www.iwwfed-ea.org/classic/25ITA006/" xr:uid="{00000000-0004-0000-0200-000044000000}"/>
    <hyperlink ref="I111" r:id="rId70" tooltip="II Jolly Overall Cup_x000d_San Gervasio Bresciano_x000d_14.09.2025" display="https://www.iwwfed-ea.org/classic/25ITA004/" xr:uid="{00000000-0004-0000-0200-000045000000}"/>
    <hyperlink ref="I113" r:id="rId71" tooltip="+35 SM / Linkoping Open_x000d_Linkoping Vattenskidklubb_x000d_10.08.2025" display="https://www.iwwfed-ea.org/classic/25SWE004/" xr:uid="{00000000-0004-0000-0200-000046000000}"/>
    <hyperlink ref="I112" r:id="rId72" tooltip="Campionati Italiani di Categoria_x000d_Recetto_x000d_07.09.2025" display="https://www.iwwfed-ea.org/classic/25ITA006/" xr:uid="{00000000-0004-0000-0200-000047000000}"/>
    <hyperlink ref="I114" r:id="rId73" tooltip="Poti Masters 2025_x000d_Ski Club Golden Lake_x000d_26.10.2025" display="https://www.iwwfed-ea.org/classic/25GEO001/" xr:uid="{00000000-0004-0000-0200-000048000000}"/>
    <hyperlink ref="I115" r:id="rId74" tooltip="2025 IWWF E&amp;A Youth (U14 &amp; U17) Championship_x000d_Botaski - Sesena Waterski Complex_x000d_20.07.2025" display="https://www.iwwfed-ea.org/classic/25EURO06/" xr:uid="{00000000-0004-0000-0200-000049000000}"/>
    <hyperlink ref="I22" r:id="rId75" tooltip="We Wave Independence Day Record_x000d_Bullneck Lake, Scott, AR_x000d_06.07.2025" display="http://www.iwsftournament.com/homologation/scorebooks/20250708180703Scorebook25C058CS.HTM" xr:uid="{00000000-0004-0000-0200-00004A000000}"/>
    <hyperlink ref="I8" r:id="rId76" tooltip="2025 IWWF World Waterski Championships_x000d_Recetto_x000d_31.08.2025" display="https://www.iwwfed-ea.org/classic/25IWWF04/" xr:uid="{00000000-0004-0000-0200-00004B000000}"/>
    <hyperlink ref="I9" r:id="rId77" tooltip="Fluid Fall Record_x000d_Lake Grew, Polk City, FL_x000d_14.09.2025" display="http://www.iwsftournament.com/homologation/scorebooks/20250915100902Scorebook26S012CS.HTM" xr:uid="{00000000-0004-0000-0200-00004C000000}"/>
    <hyperlink ref="I10" r:id="rId78" tooltip="Masters Qualifying Series 1_x000d__x000d_04.05.2025" display="http://www.iwsftournament.com/homologation/scorebooks/20250505170502Scorebook25S070CS.HTM" xr:uid="{00000000-0004-0000-0200-00004D000000}"/>
    <hyperlink ref="I11" r:id="rId79" tooltip="2025 IWWF World Waterski Championships_x000d_Recetto_x000d_31.08.2025" display="https://www.iwwfed-ea.org/classic/25IWWF04/" xr:uid="{00000000-0004-0000-0200-00004E000000}"/>
    <hyperlink ref="I13" r:id="rId80" tooltip="2025 IWWF World Waterski Championships_x000d_Recetto_x000d_31.08.2025" display="https://www.iwwfed-ea.org/classic/25IWWF04/" xr:uid="{00000000-0004-0000-0200-00004F000000}"/>
    <hyperlink ref="I15" r:id="rId81" tooltip="2025 IWWF World Waterski Championships_x000d_Recetto_x000d_31.08.2025" display="https://www.iwwfed-ea.org/classic/25IWWF04/" xr:uid="{00000000-0004-0000-0200-000050000000}"/>
    <hyperlink ref="I14" r:id="rId82" tooltip="2025 IWWF World Waterski Championships_x000d_Recetto_x000d_31.08.2025" display="https://www.iwwfed-ea.org/classic/25IWWF04/" xr:uid="{00000000-0004-0000-0200-000051000000}"/>
    <hyperlink ref="I12" r:id="rId83" tooltip="2025 IWWF World Waterski Championships_x000d_Recetto_x000d_31.08.2025" display="https://www.iwwfed-ea.org/classic/25IWWF04/" xr:uid="{00000000-0004-0000-0200-000052000000}"/>
    <hyperlink ref="I16" r:id="rId84" tooltip="2025 IWWF World Waterski Championships_x000d_Recetto_x000d_31.08.2025" display="https://www.iwwfed-ea.org/classic/25IWWF04/" xr:uid="{00000000-0004-0000-0200-000053000000}"/>
    <hyperlink ref="I18" r:id="rId85" tooltip="Laghetto Slalom Cup_x000d_Sperlonga_x000d_28.09.2025" display="https://www.iwwfed-ea.org/classic/25ITA016/" xr:uid="{00000000-0004-0000-0200-000054000000}"/>
    <hyperlink ref="I17" r:id="rId86" tooltip="WWS Travers cup_x000d_Sunset Lakes, Groveland, FL_x000d_26.10.2025" display="http://www.iwsftournament.com/homologation/scorebooks/20251028081001Scorebook26S051CS.HTM" xr:uid="{00000000-0004-0000-0200-000055000000}"/>
    <hyperlink ref="I19" r:id="rId87" tooltip="MasterCraft Pro_x000d_Isles of Lake Hancock, Winter Garden, FL_x000d_21.09.2025" display="http://www.iwsftournament.com/homologation/scorebooks/20250921190902Scorebook26S030CS.HTM" xr:uid="{00000000-0004-0000-0200-000056000000}"/>
    <hyperlink ref="I20" r:id="rId88" tooltip="Ski Fluid Classic_x000d_Lake Grew, Polk City, FL_x000d_27.04.2025" display="http://www.iwsftournament.com/homologation/scorebooks/20250501080501Scorebook25S066CS.HTM" xr:uid="{00000000-0004-0000-0200-000057000000}"/>
    <hyperlink ref="I21" r:id="rId89" tooltip="2025 IWWF World Waterski Championships_x000d_Recetto_x000d_31.08.2025" display="https://www.iwwfed-ea.org/classic/25IWWF04/" xr:uid="{00000000-0004-0000-0200-000058000000}"/>
    <hyperlink ref="B128" r:id="rId90" display="https://www.iwwfed-ea.org/classic/rl2025/eame/index.php?skier=POL982020535" xr:uid="{00000000-0004-0000-0200-000059000000}"/>
    <hyperlink ref="B129" r:id="rId91" display="https://www.iwwfed-ea.org/classic/rl2025/eame/index.php?skier=AUT982024303" xr:uid="{00000000-0004-0000-0200-00005A000000}"/>
    <hyperlink ref="B130" r:id="rId92" display="https://www.iwwfed-ea.org/classic/rl2025/eame/index.php?skier=AUT982024237" xr:uid="{00000000-0004-0000-0200-00005B000000}"/>
    <hyperlink ref="B132" r:id="rId93" display="https://www.iwwfed-ea.org/classic/rl2025/eame/index.php?skier=AUT982024231" xr:uid="{00000000-0004-0000-0200-00005C000000}"/>
    <hyperlink ref="B133" r:id="rId94" display="https://www.iwwfed-ea.org/classic/rl2025/eame/index.php?skier=SUI982014853" xr:uid="{00000000-0004-0000-0200-00005D000000}"/>
    <hyperlink ref="B134" r:id="rId95" display="https://www.iwwfed-ea.org/classic/rl2025/eame/index.php?skier=SUI982014680" xr:uid="{00000000-0004-0000-0200-00005E000000}"/>
    <hyperlink ref="B135" r:id="rId96" display="https://www.iwwfed-ea.org/classic/rl2025/eame/index.php?skier=ITA982018187" xr:uid="{00000000-0004-0000-0200-00005F000000}"/>
    <hyperlink ref="B139" r:id="rId97" display="https://www.iwwfed-ea.org/classic/rl2025/eame/index.php?skier=SUI982014852" xr:uid="{00000000-0004-0000-0200-000060000000}"/>
    <hyperlink ref="B141" r:id="rId98" display="https://www.iwwfed-ea.org/classic/rl2025/eame/index.php?skier=FIN972011266" xr:uid="{00000000-0004-0000-0200-000061000000}"/>
    <hyperlink ref="B137" r:id="rId99" display="https://www.iwwfed-ea.org/classic/rl2025/eame/index.php?skier=UKR982023757" xr:uid="{00000000-0004-0000-0200-000062000000}"/>
    <hyperlink ref="I128" r:id="rId100" tooltip="International German Open 2025_x000d_Feldberg_x000d_10.08.2025" display="https://www.iwwfed-ea.org/classic/25GER003/" xr:uid="{00000000-0004-0000-0200-000063000000}"/>
    <hyperlink ref="I129" r:id="rId101" tooltip="II Jolly Overall Cup_x000d_San Gervasio Bresciano_x000d_14.09.2025" display="https://www.iwwfed-ea.org/classic/25ITA004/" xr:uid="{00000000-0004-0000-0200-000064000000}"/>
    <hyperlink ref="I130" r:id="rId102" tooltip="KLI Trophy 2025_x000d_Fosso Ghiaia_x000d_21.09.2025" display="https://www.iwwfed-ea.org/classic/25ITA015/" xr:uid="{00000000-0004-0000-0200-000065000000}"/>
    <hyperlink ref="I132" r:id="rId103" tooltip="KLI Trophy 2025_x000d_Fosso Ghiaia_x000d_21.09.2025" display="https://www.iwwfed-ea.org/classic/25ITA015/" xr:uid="{00000000-0004-0000-0200-000066000000}"/>
    <hyperlink ref="I133" r:id="rId104" tooltip="Geneva Trophy_x000d_Bourg-en-Bresse Exo01 La Rena_x000d_21.09.2025" display="https://www.iwwfed-ea.org/classic/25SUI005/" xr:uid="{00000000-0004-0000-0200-000067000000}"/>
    <hyperlink ref="I134" r:id="rId105" tooltip="XX International San Gervasio_x000d_San Gervasio Bresciano_x000d_22.06.2025" display="https://www.iwwfed-ea.org/classic/25ITA001/" xr:uid="{00000000-0004-0000-0200-000068000000}"/>
    <hyperlink ref="I135" r:id="rId106" tooltip="Laghetto Slalom Cup_x000d_Sperlonga_x000d_28.09.2025" display="https://www.iwwfed-ea.org/classic/25ITA016/" xr:uid="{00000000-0004-0000-0200-000069000000}"/>
    <hyperlink ref="I139" r:id="rId107" tooltip="Campionati Italiani di Categoria_x000d_Recetto_x000d_07.09.2025" display="https://www.iwwfed-ea.org/classic/25ITA006/" xr:uid="{00000000-0004-0000-0200-00006A000000}"/>
    <hyperlink ref="I141" r:id="rId108" tooltip="Juniori &amp; Seniori SM-kilpailu_x000d_Kurikka_x000d_27.07.2025" display="https://www.iwwfed-ea.org/classic/25FIN003/" xr:uid="{00000000-0004-0000-0200-00006B000000}"/>
    <hyperlink ref="I137" r:id="rId109" tooltip="Spolana Cup 2025_x000d_KRENEK_x000d_21.09.2025" display="https://www.iwwfed-ea.org/classic/25CZE002/" xr:uid="{00000000-0004-0000-0200-00006C000000}"/>
  </hyperlinks>
  <pageMargins left="1.0520833333333333" right="0.36458333333333331" top="0.34375" bottom="0.40625" header="0.3" footer="0.3"/>
  <pageSetup paperSize="9" orientation="portrait" horizontalDpi="0" verticalDpi="0" r:id="rId1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45"/>
  <sheetViews>
    <sheetView showWhiteSpace="0" view="pageLayout" topLeftCell="A28" zoomScaleNormal="100" workbookViewId="0">
      <selection activeCell="P39" sqref="P39"/>
    </sheetView>
  </sheetViews>
  <sheetFormatPr defaultColWidth="9.14453125" defaultRowHeight="15" x14ac:dyDescent="0.2"/>
  <cols>
    <col min="1" max="1" width="4.16796875" style="96" customWidth="1"/>
    <col min="2" max="2" width="18.29296875" style="121" customWidth="1"/>
    <col min="3" max="5" width="5.51171875" style="121" customWidth="1"/>
    <col min="6" max="6" width="12.9140625" style="217" customWidth="1"/>
    <col min="7" max="7" width="5.6484375" style="228" customWidth="1"/>
    <col min="8" max="8" width="11.02734375" style="121" customWidth="1"/>
    <col min="9" max="9" width="8.47265625" style="229" customWidth="1"/>
    <col min="10" max="10" width="10.89453125" style="230" customWidth="1"/>
    <col min="11" max="11" width="7.80078125" style="230" customWidth="1"/>
    <col min="12" max="12" width="11.1640625" style="211" customWidth="1"/>
    <col min="13" max="13" width="9.28125" style="211" customWidth="1"/>
    <col min="14" max="14" width="6.1875" style="83" customWidth="1"/>
    <col min="15" max="15" width="10.22265625" style="524" customWidth="1"/>
    <col min="16" max="16" width="13.85546875" style="267" customWidth="1"/>
    <col min="17" max="17" width="10.0859375" customWidth="1"/>
    <col min="18" max="18" width="12.375" style="266" customWidth="1"/>
    <col min="19" max="19" width="8.33984375" style="267" customWidth="1"/>
    <col min="20" max="20" width="7.6640625" style="227" customWidth="1"/>
    <col min="21" max="21" width="0.40234375" style="227" customWidth="1"/>
    <col min="22" max="22" width="8.609375" style="227" customWidth="1"/>
    <col min="23" max="23" width="0.265625" style="259" customWidth="1"/>
    <col min="24" max="24" width="9.01171875" style="227" customWidth="1"/>
    <col min="25" max="25" width="9.14453125" style="259"/>
    <col min="26" max="16384" width="9.14453125" style="83"/>
  </cols>
  <sheetData>
    <row r="1" spans="1:24" ht="17.25" customHeight="1" x14ac:dyDescent="0.2">
      <c r="A1" s="905" t="s">
        <v>19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7"/>
      <c r="R1" s="97"/>
      <c r="S1" s="97"/>
      <c r="T1" s="97"/>
      <c r="U1" s="97"/>
      <c r="V1" s="97"/>
      <c r="W1" s="97"/>
      <c r="X1" s="97"/>
    </row>
    <row r="2" spans="1:24" ht="17.25" customHeight="1" x14ac:dyDescent="0.2">
      <c r="A2" s="905" t="s">
        <v>20</v>
      </c>
      <c r="B2" s="905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7"/>
      <c r="R2" s="97"/>
      <c r="S2" s="97"/>
      <c r="T2" s="97"/>
      <c r="U2" s="97"/>
      <c r="V2" s="97"/>
      <c r="W2" s="97"/>
      <c r="X2" s="97"/>
    </row>
    <row r="3" spans="1:24" ht="15.75" customHeight="1" x14ac:dyDescent="0.2">
      <c r="A3" s="905" t="s">
        <v>72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5"/>
      <c r="O3" s="905"/>
      <c r="P3" s="97"/>
      <c r="R3" s="97"/>
      <c r="S3" s="97"/>
      <c r="T3" s="97"/>
      <c r="U3" s="97"/>
      <c r="V3" s="97"/>
      <c r="W3" s="97"/>
      <c r="X3" s="97"/>
    </row>
    <row r="4" spans="1:24" ht="17.25" customHeight="1" x14ac:dyDescent="0.2">
      <c r="A4" s="107"/>
      <c r="B4" s="107"/>
      <c r="C4" s="107"/>
      <c r="D4" s="107"/>
      <c r="E4" s="107"/>
      <c r="F4" s="107"/>
      <c r="G4" s="107"/>
      <c r="H4" s="133" t="s">
        <v>275</v>
      </c>
      <c r="I4" s="107"/>
      <c r="J4" s="107"/>
      <c r="K4" s="107"/>
      <c r="L4" s="107"/>
      <c r="M4" s="107"/>
      <c r="N4" s="107"/>
      <c r="O4" s="210"/>
      <c r="P4" s="97"/>
      <c r="R4" s="97"/>
      <c r="S4" s="97"/>
      <c r="T4" s="97"/>
      <c r="U4" s="97"/>
      <c r="V4" s="97"/>
      <c r="W4" s="97"/>
      <c r="X4" s="97"/>
    </row>
    <row r="5" spans="1:24" ht="15.75" customHeight="1" x14ac:dyDescent="0.2">
      <c r="A5" s="985" t="s">
        <v>22</v>
      </c>
      <c r="B5" s="134" t="s">
        <v>135</v>
      </c>
      <c r="C5" s="987" t="s">
        <v>73</v>
      </c>
      <c r="D5" s="997" t="s">
        <v>74</v>
      </c>
      <c r="E5" s="997" t="s">
        <v>17</v>
      </c>
      <c r="F5" s="994" t="s">
        <v>75</v>
      </c>
      <c r="G5" s="1000"/>
      <c r="H5" s="995"/>
      <c r="I5" s="1003" t="s">
        <v>76</v>
      </c>
      <c r="J5" s="1004"/>
      <c r="K5" s="1003" t="s">
        <v>77</v>
      </c>
      <c r="L5" s="1004"/>
      <c r="M5" s="1008" t="s">
        <v>78</v>
      </c>
      <c r="N5" s="1011" t="s">
        <v>79</v>
      </c>
      <c r="O5" s="1005" t="s">
        <v>80</v>
      </c>
      <c r="P5" s="473"/>
      <c r="R5" s="474"/>
      <c r="S5" s="474"/>
      <c r="T5" s="475"/>
      <c r="U5" s="475"/>
      <c r="V5" s="475"/>
      <c r="W5" s="475"/>
      <c r="X5" s="476"/>
    </row>
    <row r="6" spans="1:24" ht="15.75" customHeight="1" x14ac:dyDescent="0.2">
      <c r="A6" s="1002"/>
      <c r="B6" s="987" t="s">
        <v>23</v>
      </c>
      <c r="C6" s="996"/>
      <c r="D6" s="998"/>
      <c r="E6" s="998"/>
      <c r="F6" s="989" t="s">
        <v>81</v>
      </c>
      <c r="G6" s="991" t="s">
        <v>82</v>
      </c>
      <c r="H6" s="98" t="s">
        <v>71</v>
      </c>
      <c r="I6" s="260" t="s">
        <v>126</v>
      </c>
      <c r="J6" s="98" t="s">
        <v>71</v>
      </c>
      <c r="K6" s="135" t="s">
        <v>124</v>
      </c>
      <c r="L6" s="98" t="s">
        <v>71</v>
      </c>
      <c r="M6" s="1009"/>
      <c r="N6" s="1012"/>
      <c r="O6" s="1006"/>
      <c r="P6" s="473"/>
      <c r="R6" s="477"/>
      <c r="S6" s="263"/>
      <c r="T6" s="478"/>
      <c r="U6" s="264"/>
      <c r="V6" s="479"/>
      <c r="W6" s="264"/>
      <c r="X6" s="476"/>
    </row>
    <row r="7" spans="1:24" ht="16.5" customHeight="1" x14ac:dyDescent="0.2">
      <c r="A7" s="986"/>
      <c r="B7" s="988"/>
      <c r="C7" s="988"/>
      <c r="D7" s="999"/>
      <c r="E7" s="999"/>
      <c r="F7" s="990"/>
      <c r="G7" s="992"/>
      <c r="H7" s="136" t="s">
        <v>127</v>
      </c>
      <c r="I7" s="255" t="s">
        <v>128</v>
      </c>
      <c r="J7" s="136" t="s">
        <v>127</v>
      </c>
      <c r="K7" s="137" t="s">
        <v>125</v>
      </c>
      <c r="L7" s="136" t="s">
        <v>127</v>
      </c>
      <c r="M7" s="1010"/>
      <c r="N7" s="1013"/>
      <c r="O7" s="1007"/>
      <c r="P7" s="473"/>
      <c r="R7" s="477"/>
      <c r="S7" s="138"/>
      <c r="T7" s="478"/>
      <c r="U7" s="138"/>
      <c r="V7" s="479"/>
      <c r="W7" s="139"/>
      <c r="X7" s="476"/>
    </row>
    <row r="8" spans="1:24" ht="15.75" customHeight="1" x14ac:dyDescent="0.2">
      <c r="A8" s="480">
        <v>1</v>
      </c>
      <c r="B8" s="18" t="s">
        <v>141</v>
      </c>
      <c r="C8" s="34">
        <v>1999</v>
      </c>
      <c r="D8" s="254" t="s">
        <v>140</v>
      </c>
      <c r="E8" s="480" t="s">
        <v>15</v>
      </c>
      <c r="F8" s="481" t="s">
        <v>276</v>
      </c>
      <c r="G8" s="231">
        <v>43.5</v>
      </c>
      <c r="H8" s="187">
        <f t="shared" ref="H8:H22" si="0">((G8+12)*1000)/62.5</f>
        <v>888</v>
      </c>
      <c r="I8" s="231">
        <v>12160</v>
      </c>
      <c r="J8" s="482">
        <f t="shared" ref="J8:J22" si="1">I8*1000/12570</f>
        <v>967.38265712012731</v>
      </c>
      <c r="K8" s="231">
        <v>70.099999999999994</v>
      </c>
      <c r="L8" s="187">
        <f t="shared" ref="L8:L22" si="2">(K8-25)*1000/52.4</f>
        <v>860.68702290076328</v>
      </c>
      <c r="M8" s="482">
        <f t="shared" ref="M8:M24" si="3">H8+J8+L8</f>
        <v>2716.0696800208907</v>
      </c>
      <c r="N8" s="14">
        <v>1</v>
      </c>
      <c r="O8" s="289" t="s">
        <v>189</v>
      </c>
      <c r="P8" s="22"/>
      <c r="R8"/>
      <c r="S8" s="24"/>
      <c r="T8" s="75"/>
      <c r="U8" s="24"/>
      <c r="V8" s="144"/>
      <c r="W8" s="145"/>
      <c r="X8" s="146"/>
    </row>
    <row r="9" spans="1:24" ht="15.75" customHeight="1" x14ac:dyDescent="0.2">
      <c r="A9" s="483">
        <v>2</v>
      </c>
      <c r="B9" s="18" t="s">
        <v>139</v>
      </c>
      <c r="C9" s="34">
        <v>2000</v>
      </c>
      <c r="D9" s="254" t="s">
        <v>140</v>
      </c>
      <c r="E9" s="483" t="s">
        <v>14</v>
      </c>
      <c r="F9" s="484" t="s">
        <v>277</v>
      </c>
      <c r="G9" s="485">
        <v>36</v>
      </c>
      <c r="H9" s="187">
        <f t="shared" si="0"/>
        <v>768</v>
      </c>
      <c r="I9" s="484">
        <v>12450</v>
      </c>
      <c r="J9" s="482">
        <f t="shared" si="1"/>
        <v>990.45346062052511</v>
      </c>
      <c r="K9" s="484">
        <v>68.7</v>
      </c>
      <c r="L9" s="187">
        <f t="shared" si="2"/>
        <v>833.96946564885502</v>
      </c>
      <c r="M9" s="482">
        <f t="shared" si="3"/>
        <v>2592.4229262693802</v>
      </c>
      <c r="N9" s="486">
        <v>2</v>
      </c>
      <c r="O9" s="487" t="s">
        <v>34</v>
      </c>
      <c r="P9" s="22"/>
      <c r="R9"/>
      <c r="S9" s="24"/>
      <c r="T9" s="75"/>
      <c r="U9" s="24"/>
      <c r="V9" s="149"/>
      <c r="W9" s="145"/>
      <c r="X9" s="146"/>
    </row>
    <row r="10" spans="1:24" ht="15.75" customHeight="1" x14ac:dyDescent="0.2">
      <c r="A10" s="480">
        <v>3</v>
      </c>
      <c r="B10" s="18" t="s">
        <v>148</v>
      </c>
      <c r="C10" s="34">
        <v>2000</v>
      </c>
      <c r="D10" s="254" t="s">
        <v>140</v>
      </c>
      <c r="E10" s="480" t="s">
        <v>28</v>
      </c>
      <c r="F10" s="481" t="s">
        <v>278</v>
      </c>
      <c r="G10" s="485">
        <v>43</v>
      </c>
      <c r="H10" s="187">
        <f t="shared" si="0"/>
        <v>880</v>
      </c>
      <c r="I10" s="481">
        <v>11000</v>
      </c>
      <c r="J10" s="482">
        <f t="shared" si="1"/>
        <v>875.09944311853621</v>
      </c>
      <c r="K10" s="481">
        <v>63.4</v>
      </c>
      <c r="L10" s="187">
        <f t="shared" si="2"/>
        <v>732.82442748091603</v>
      </c>
      <c r="M10" s="482">
        <f t="shared" si="3"/>
        <v>2487.9238705994521</v>
      </c>
      <c r="N10" s="488">
        <v>3</v>
      </c>
      <c r="O10" s="289" t="s">
        <v>101</v>
      </c>
      <c r="P10" s="23"/>
      <c r="R10"/>
      <c r="S10" s="150"/>
      <c r="T10" s="75"/>
      <c r="U10" s="24"/>
      <c r="V10" s="151"/>
      <c r="W10" s="145"/>
      <c r="X10" s="152"/>
    </row>
    <row r="11" spans="1:24" ht="15.75" customHeight="1" x14ac:dyDescent="0.2">
      <c r="A11" s="483">
        <v>4</v>
      </c>
      <c r="B11" s="18" t="s">
        <v>145</v>
      </c>
      <c r="C11" s="34">
        <v>1998</v>
      </c>
      <c r="D11" s="254" t="s">
        <v>140</v>
      </c>
      <c r="E11" s="483" t="s">
        <v>13</v>
      </c>
      <c r="F11" s="484" t="s">
        <v>279</v>
      </c>
      <c r="G11" s="489">
        <v>30.5</v>
      </c>
      <c r="H11" s="187">
        <f t="shared" si="0"/>
        <v>680</v>
      </c>
      <c r="I11" s="484">
        <v>11760</v>
      </c>
      <c r="J11" s="482">
        <f t="shared" si="1"/>
        <v>935.5608591885441</v>
      </c>
      <c r="K11" s="484">
        <v>66.099999999999994</v>
      </c>
      <c r="L11" s="187">
        <f t="shared" si="2"/>
        <v>784.35114503816783</v>
      </c>
      <c r="M11" s="482">
        <f t="shared" si="3"/>
        <v>2399.9120042267118</v>
      </c>
      <c r="N11" s="270">
        <v>4</v>
      </c>
      <c r="O11" s="487" t="s">
        <v>34</v>
      </c>
      <c r="P11" s="22"/>
      <c r="R11"/>
      <c r="S11" s="150"/>
      <c r="T11" s="75"/>
      <c r="U11" s="24"/>
      <c r="V11" s="151"/>
      <c r="W11" s="145"/>
      <c r="X11" s="152"/>
    </row>
    <row r="12" spans="1:24" ht="15.75" customHeight="1" x14ac:dyDescent="0.2">
      <c r="A12" s="480">
        <v>5</v>
      </c>
      <c r="B12" s="18" t="s">
        <v>157</v>
      </c>
      <c r="C12" s="34" t="s">
        <v>46</v>
      </c>
      <c r="D12" s="254" t="s">
        <v>4</v>
      </c>
      <c r="E12" s="480" t="s">
        <v>10</v>
      </c>
      <c r="F12" s="481" t="s">
        <v>280</v>
      </c>
      <c r="G12" s="258">
        <v>40</v>
      </c>
      <c r="H12" s="187">
        <f t="shared" si="0"/>
        <v>832</v>
      </c>
      <c r="I12" s="481">
        <v>10020</v>
      </c>
      <c r="J12" s="482">
        <f t="shared" si="1"/>
        <v>797.13603818615752</v>
      </c>
      <c r="K12" s="481">
        <v>65.2</v>
      </c>
      <c r="L12" s="187">
        <f t="shared" si="2"/>
        <v>767.17557251908397</v>
      </c>
      <c r="M12" s="482">
        <f t="shared" si="3"/>
        <v>2396.3116107052415</v>
      </c>
      <c r="N12" s="16">
        <v>5</v>
      </c>
      <c r="O12" s="289" t="s">
        <v>34</v>
      </c>
      <c r="P12" s="23"/>
      <c r="R12"/>
      <c r="S12" s="150"/>
      <c r="T12" s="75"/>
      <c r="U12" s="24"/>
      <c r="V12" s="151"/>
      <c r="W12" s="145"/>
      <c r="X12" s="152"/>
    </row>
    <row r="13" spans="1:24" ht="15.75" customHeight="1" x14ac:dyDescent="0.2">
      <c r="A13" s="483">
        <v>6</v>
      </c>
      <c r="B13" s="18" t="s">
        <v>226</v>
      </c>
      <c r="C13" s="34">
        <v>1999</v>
      </c>
      <c r="D13" s="254" t="s">
        <v>140</v>
      </c>
      <c r="E13" s="483" t="s">
        <v>15</v>
      </c>
      <c r="F13" s="484" t="s">
        <v>281</v>
      </c>
      <c r="G13" s="34">
        <v>45</v>
      </c>
      <c r="H13" s="187">
        <f t="shared" si="0"/>
        <v>912</v>
      </c>
      <c r="I13" s="484">
        <v>9430</v>
      </c>
      <c r="J13" s="482">
        <f t="shared" si="1"/>
        <v>750.19888623707243</v>
      </c>
      <c r="K13" s="484">
        <v>62.5</v>
      </c>
      <c r="L13" s="187">
        <f t="shared" si="2"/>
        <v>715.64885496183206</v>
      </c>
      <c r="M13" s="482">
        <f t="shared" si="3"/>
        <v>2377.8477411989043</v>
      </c>
      <c r="N13" s="258">
        <v>6</v>
      </c>
      <c r="O13" s="487" t="s">
        <v>34</v>
      </c>
      <c r="P13" s="22"/>
      <c r="R13"/>
      <c r="S13" s="150"/>
      <c r="T13" s="75"/>
      <c r="U13" s="24"/>
      <c r="V13" s="151"/>
      <c r="W13" s="145"/>
      <c r="X13" s="152"/>
    </row>
    <row r="14" spans="1:24" ht="15.75" customHeight="1" x14ac:dyDescent="0.2">
      <c r="A14" s="480">
        <v>7</v>
      </c>
      <c r="B14" s="18" t="s">
        <v>152</v>
      </c>
      <c r="C14" s="34">
        <v>2003</v>
      </c>
      <c r="D14" s="254" t="s">
        <v>140</v>
      </c>
      <c r="E14" s="480" t="s">
        <v>14</v>
      </c>
      <c r="F14" s="481" t="s">
        <v>282</v>
      </c>
      <c r="G14" s="489">
        <v>38</v>
      </c>
      <c r="H14" s="187">
        <f t="shared" si="0"/>
        <v>800</v>
      </c>
      <c r="I14" s="481">
        <v>10420</v>
      </c>
      <c r="J14" s="482">
        <f t="shared" si="1"/>
        <v>828.95783611774061</v>
      </c>
      <c r="K14" s="481">
        <v>63.7</v>
      </c>
      <c r="L14" s="187">
        <f t="shared" si="2"/>
        <v>738.54961832061076</v>
      </c>
      <c r="M14" s="482">
        <f t="shared" si="3"/>
        <v>2367.5074544383515</v>
      </c>
      <c r="N14" s="489">
        <v>7</v>
      </c>
      <c r="O14" s="289" t="s">
        <v>88</v>
      </c>
      <c r="P14" s="22"/>
      <c r="R14"/>
      <c r="S14" s="150"/>
      <c r="T14" s="75"/>
      <c r="U14" s="24"/>
      <c r="V14" s="151"/>
      <c r="W14" s="145"/>
      <c r="X14" s="152"/>
    </row>
    <row r="15" spans="1:24" ht="15.75" customHeight="1" x14ac:dyDescent="0.2">
      <c r="A15" s="483">
        <v>8</v>
      </c>
      <c r="B15" s="18" t="s">
        <v>159</v>
      </c>
      <c r="C15" s="34">
        <v>2003</v>
      </c>
      <c r="D15" s="254" t="s">
        <v>140</v>
      </c>
      <c r="E15" s="483" t="s">
        <v>12</v>
      </c>
      <c r="F15" s="484" t="s">
        <v>283</v>
      </c>
      <c r="G15" s="166">
        <v>39</v>
      </c>
      <c r="H15" s="187">
        <f t="shared" si="0"/>
        <v>816</v>
      </c>
      <c r="I15" s="484">
        <v>9910</v>
      </c>
      <c r="J15" s="482">
        <f t="shared" si="1"/>
        <v>788.38504375497212</v>
      </c>
      <c r="K15" s="484">
        <v>56.4</v>
      </c>
      <c r="L15" s="187">
        <f t="shared" si="2"/>
        <v>599.23664122137404</v>
      </c>
      <c r="M15" s="482">
        <f t="shared" si="3"/>
        <v>2203.6216849763464</v>
      </c>
      <c r="N15" s="489">
        <v>8</v>
      </c>
      <c r="O15" s="487" t="s">
        <v>189</v>
      </c>
      <c r="P15" s="22"/>
      <c r="R15"/>
      <c r="S15" s="150"/>
      <c r="T15" s="75"/>
      <c r="U15" s="24"/>
      <c r="V15" s="151"/>
      <c r="W15" s="145"/>
      <c r="X15" s="152"/>
    </row>
    <row r="16" spans="1:24" ht="15.75" customHeight="1" x14ac:dyDescent="0.2">
      <c r="A16" s="480">
        <v>9</v>
      </c>
      <c r="B16" s="490" t="s">
        <v>154</v>
      </c>
      <c r="C16" s="491">
        <v>2004</v>
      </c>
      <c r="D16" s="492" t="s">
        <v>284</v>
      </c>
      <c r="E16" s="493" t="s">
        <v>9</v>
      </c>
      <c r="F16" s="491" t="s">
        <v>285</v>
      </c>
      <c r="G16" s="491">
        <v>34</v>
      </c>
      <c r="H16" s="494">
        <f t="shared" si="0"/>
        <v>736</v>
      </c>
      <c r="I16" s="495">
        <v>10300</v>
      </c>
      <c r="J16" s="496">
        <f t="shared" si="1"/>
        <v>819.41129673826572</v>
      </c>
      <c r="K16" s="497">
        <v>58.3</v>
      </c>
      <c r="L16" s="494">
        <f t="shared" si="2"/>
        <v>635.49618320610693</v>
      </c>
      <c r="M16" s="496">
        <f t="shared" si="3"/>
        <v>2190.9074799443724</v>
      </c>
      <c r="N16" s="498"/>
      <c r="O16" s="499" t="s">
        <v>106</v>
      </c>
      <c r="P16" s="22"/>
      <c r="R16"/>
      <c r="S16" s="150"/>
      <c r="T16" s="75"/>
      <c r="U16" s="24"/>
      <c r="V16" s="151"/>
      <c r="W16" s="145"/>
      <c r="X16" s="152"/>
    </row>
    <row r="17" spans="1:24" ht="15.75" customHeight="1" x14ac:dyDescent="0.2">
      <c r="A17" s="483">
        <v>10</v>
      </c>
      <c r="B17" s="18" t="s">
        <v>158</v>
      </c>
      <c r="C17" s="34" t="s">
        <v>104</v>
      </c>
      <c r="D17" s="254" t="s">
        <v>4</v>
      </c>
      <c r="E17" s="480" t="s">
        <v>13</v>
      </c>
      <c r="F17" s="481" t="s">
        <v>286</v>
      </c>
      <c r="G17" s="489">
        <v>34</v>
      </c>
      <c r="H17" s="187">
        <f t="shared" si="0"/>
        <v>736</v>
      </c>
      <c r="I17" s="481">
        <v>9940</v>
      </c>
      <c r="J17" s="482">
        <f t="shared" si="1"/>
        <v>790.77167859984093</v>
      </c>
      <c r="K17" s="481">
        <v>58.4</v>
      </c>
      <c r="L17" s="187">
        <f t="shared" si="2"/>
        <v>637.40458015267177</v>
      </c>
      <c r="M17" s="482">
        <f t="shared" si="3"/>
        <v>2164.1762587525127</v>
      </c>
      <c r="N17" s="489">
        <v>9</v>
      </c>
      <c r="O17" s="289" t="s">
        <v>236</v>
      </c>
      <c r="P17" s="23"/>
      <c r="R17"/>
      <c r="S17" s="150"/>
      <c r="T17" s="75"/>
      <c r="U17" s="24"/>
      <c r="V17" s="151"/>
      <c r="W17" s="145"/>
      <c r="X17" s="152"/>
    </row>
    <row r="18" spans="1:24" ht="15.75" customHeight="1" x14ac:dyDescent="0.2">
      <c r="A18" s="480">
        <v>11</v>
      </c>
      <c r="B18" s="18" t="s">
        <v>149</v>
      </c>
      <c r="C18" s="34">
        <v>1992</v>
      </c>
      <c r="D18" s="263" t="s">
        <v>140</v>
      </c>
      <c r="E18" s="483" t="s">
        <v>11</v>
      </c>
      <c r="F18" s="484" t="s">
        <v>279</v>
      </c>
      <c r="G18" s="489">
        <v>30.5</v>
      </c>
      <c r="H18" s="187">
        <f t="shared" si="0"/>
        <v>680</v>
      </c>
      <c r="I18" s="484">
        <v>10730</v>
      </c>
      <c r="J18" s="482">
        <f t="shared" si="1"/>
        <v>853.61972951471762</v>
      </c>
      <c r="K18" s="484">
        <v>57.6</v>
      </c>
      <c r="L18" s="187">
        <f t="shared" si="2"/>
        <v>622.13740458015263</v>
      </c>
      <c r="M18" s="482">
        <f t="shared" si="3"/>
        <v>2155.7571340948703</v>
      </c>
      <c r="N18" s="489">
        <v>10</v>
      </c>
      <c r="O18" s="487" t="s">
        <v>150</v>
      </c>
      <c r="P18" s="22"/>
      <c r="R18"/>
      <c r="S18" s="150"/>
      <c r="T18" s="75"/>
      <c r="U18" s="24"/>
      <c r="V18" s="151"/>
      <c r="W18" s="145"/>
      <c r="X18" s="152"/>
    </row>
    <row r="19" spans="1:24" ht="15.75" customHeight="1" thickBot="1" x14ac:dyDescent="0.25">
      <c r="A19" s="483">
        <v>12</v>
      </c>
      <c r="B19" s="114" t="s">
        <v>146</v>
      </c>
      <c r="C19" s="58" t="s">
        <v>43</v>
      </c>
      <c r="D19" s="500" t="s">
        <v>4</v>
      </c>
      <c r="E19" s="501" t="s">
        <v>14</v>
      </c>
      <c r="F19" s="502" t="s">
        <v>279</v>
      </c>
      <c r="G19" s="503">
        <v>30.5</v>
      </c>
      <c r="H19" s="189">
        <f t="shared" si="0"/>
        <v>680</v>
      </c>
      <c r="I19" s="504">
        <v>11760</v>
      </c>
      <c r="J19" s="505">
        <f t="shared" si="1"/>
        <v>935.5608591885441</v>
      </c>
      <c r="K19" s="502">
        <v>52.9</v>
      </c>
      <c r="L19" s="189">
        <f t="shared" si="2"/>
        <v>532.44274809160311</v>
      </c>
      <c r="M19" s="505">
        <f t="shared" si="3"/>
        <v>2148.0036072801472</v>
      </c>
      <c r="N19" s="92">
        <v>11</v>
      </c>
      <c r="O19" s="295" t="s">
        <v>147</v>
      </c>
      <c r="P19" s="22"/>
      <c r="R19"/>
      <c r="S19" s="150"/>
      <c r="T19" s="75"/>
      <c r="U19" s="24"/>
      <c r="V19" s="151"/>
      <c r="W19" s="145"/>
      <c r="X19" s="152"/>
    </row>
    <row r="20" spans="1:24" ht="15.75" customHeight="1" thickTop="1" x14ac:dyDescent="0.2">
      <c r="A20" s="480">
        <v>13</v>
      </c>
      <c r="B20" s="44" t="s">
        <v>156</v>
      </c>
      <c r="C20" s="55" t="s">
        <v>36</v>
      </c>
      <c r="D20" s="506" t="s">
        <v>140</v>
      </c>
      <c r="E20" s="507" t="s">
        <v>12</v>
      </c>
      <c r="F20" s="508" t="s">
        <v>287</v>
      </c>
      <c r="G20" s="447">
        <v>37.5</v>
      </c>
      <c r="H20" s="190">
        <f t="shared" si="0"/>
        <v>792</v>
      </c>
      <c r="I20" s="508">
        <v>9690</v>
      </c>
      <c r="J20" s="509">
        <f t="shared" si="1"/>
        <v>770.88305489260142</v>
      </c>
      <c r="K20" s="508">
        <v>52.8</v>
      </c>
      <c r="L20" s="190">
        <f t="shared" si="2"/>
        <v>530.53435114503816</v>
      </c>
      <c r="M20" s="509">
        <f t="shared" si="3"/>
        <v>2093.4174060376395</v>
      </c>
      <c r="N20" s="510">
        <v>12</v>
      </c>
      <c r="O20" s="511" t="s">
        <v>288</v>
      </c>
      <c r="P20" s="22"/>
      <c r="S20" s="150"/>
      <c r="T20" s="75"/>
      <c r="U20" s="24"/>
      <c r="V20" s="159"/>
      <c r="W20" s="145"/>
      <c r="X20" s="152"/>
    </row>
    <row r="21" spans="1:24" ht="15.75" customHeight="1" x14ac:dyDescent="0.2">
      <c r="A21" s="483">
        <v>14</v>
      </c>
      <c r="B21" s="18" t="s">
        <v>171</v>
      </c>
      <c r="C21" s="34" t="s">
        <v>104</v>
      </c>
      <c r="D21" s="512" t="s">
        <v>4</v>
      </c>
      <c r="E21" s="513" t="s">
        <v>28</v>
      </c>
      <c r="F21" s="514" t="s">
        <v>289</v>
      </c>
      <c r="G21" s="515">
        <v>38.5</v>
      </c>
      <c r="H21" s="158">
        <f t="shared" si="0"/>
        <v>808</v>
      </c>
      <c r="I21" s="516">
        <v>8130</v>
      </c>
      <c r="J21" s="517">
        <f t="shared" si="1"/>
        <v>646.77804295942724</v>
      </c>
      <c r="K21" s="516">
        <v>58.3</v>
      </c>
      <c r="L21" s="518">
        <f t="shared" si="2"/>
        <v>635.49618320610693</v>
      </c>
      <c r="M21" s="509">
        <f t="shared" si="3"/>
        <v>2090.2742261655339</v>
      </c>
      <c r="N21" s="489">
        <v>13</v>
      </c>
      <c r="O21" s="289" t="s">
        <v>34</v>
      </c>
      <c r="P21" s="22"/>
      <c r="S21" s="150"/>
      <c r="T21" s="75"/>
      <c r="U21" s="24"/>
      <c r="V21" s="159"/>
      <c r="W21" s="145"/>
      <c r="X21" s="152"/>
    </row>
    <row r="22" spans="1:24" ht="15.75" customHeight="1" x14ac:dyDescent="0.2">
      <c r="A22" s="480">
        <v>15</v>
      </c>
      <c r="B22" s="18" t="s">
        <v>162</v>
      </c>
      <c r="C22" s="269">
        <v>2011</v>
      </c>
      <c r="D22" s="36" t="s">
        <v>5</v>
      </c>
      <c r="E22" s="148" t="s">
        <v>9</v>
      </c>
      <c r="F22" s="34" t="s">
        <v>290</v>
      </c>
      <c r="G22" s="34">
        <v>26</v>
      </c>
      <c r="H22" s="154">
        <f t="shared" si="0"/>
        <v>608</v>
      </c>
      <c r="I22" s="176">
        <f>'[1]Фигуры 26 Мужчины все категории'!F21</f>
        <v>0</v>
      </c>
      <c r="J22" s="519">
        <f t="shared" si="1"/>
        <v>0</v>
      </c>
      <c r="K22" s="520">
        <v>38.5</v>
      </c>
      <c r="L22" s="154">
        <f t="shared" si="2"/>
        <v>257.63358778625957</v>
      </c>
      <c r="M22" s="482">
        <f t="shared" si="3"/>
        <v>865.63358778625957</v>
      </c>
      <c r="N22" s="231"/>
      <c r="O22" s="521" t="s">
        <v>106</v>
      </c>
      <c r="P22" s="22"/>
      <c r="R22" s="143"/>
      <c r="S22" s="150"/>
      <c r="T22" s="75"/>
      <c r="U22" s="24"/>
      <c r="V22" s="159"/>
      <c r="W22" s="145"/>
      <c r="X22" s="152"/>
    </row>
    <row r="23" spans="1:24" ht="15.75" customHeight="1" x14ac:dyDescent="0.2">
      <c r="A23" s="483">
        <v>16</v>
      </c>
      <c r="B23" s="18" t="s">
        <v>160</v>
      </c>
      <c r="C23" s="269">
        <v>2001</v>
      </c>
      <c r="D23" s="269" t="s">
        <v>284</v>
      </c>
      <c r="E23" s="148" t="s">
        <v>9</v>
      </c>
      <c r="F23" s="34" t="s">
        <v>291</v>
      </c>
      <c r="G23" s="34">
        <v>28</v>
      </c>
      <c r="H23" s="154">
        <f t="shared" ref="H23:H24" si="4">((G23+12)*1000)/62.5</f>
        <v>640</v>
      </c>
      <c r="I23" s="176">
        <f>'[1]Фигуры 26 Мужчины все категории'!F20</f>
        <v>77.96340493237868</v>
      </c>
      <c r="J23" s="519">
        <f t="shared" ref="J23:J24" si="5">I23*1000/12570</f>
        <v>6.2023392945408649</v>
      </c>
      <c r="K23" s="522" t="s">
        <v>67</v>
      </c>
      <c r="L23" s="154">
        <v>0</v>
      </c>
      <c r="M23" s="482">
        <f t="shared" si="3"/>
        <v>646.20233929454082</v>
      </c>
      <c r="N23" s="231"/>
      <c r="O23" s="521" t="s">
        <v>106</v>
      </c>
      <c r="P23" s="22"/>
      <c r="R23" s="143"/>
      <c r="S23" s="150"/>
      <c r="T23" s="75"/>
      <c r="U23" s="24"/>
      <c r="V23" s="159"/>
      <c r="W23" s="145"/>
      <c r="X23" s="152"/>
    </row>
    <row r="24" spans="1:24" ht="15.75" customHeight="1" x14ac:dyDescent="0.2">
      <c r="A24" s="480">
        <v>17</v>
      </c>
      <c r="B24" s="18" t="s">
        <v>163</v>
      </c>
      <c r="C24" s="34">
        <v>2007</v>
      </c>
      <c r="D24" s="269" t="s">
        <v>4</v>
      </c>
      <c r="E24" s="148" t="s">
        <v>9</v>
      </c>
      <c r="F24" s="34" t="s">
        <v>292</v>
      </c>
      <c r="G24" s="34">
        <v>25.5</v>
      </c>
      <c r="H24" s="154">
        <f t="shared" si="4"/>
        <v>600</v>
      </c>
      <c r="I24" s="176">
        <f>'[1]Фигуры 26 Мужчины все категории'!F22</f>
        <v>0</v>
      </c>
      <c r="J24" s="519">
        <f t="shared" si="5"/>
        <v>0</v>
      </c>
      <c r="K24" s="522" t="s">
        <v>67</v>
      </c>
      <c r="L24" s="154">
        <v>0</v>
      </c>
      <c r="M24" s="482">
        <f t="shared" si="3"/>
        <v>600</v>
      </c>
      <c r="N24" s="231"/>
      <c r="O24" s="521" t="s">
        <v>106</v>
      </c>
      <c r="P24" s="22"/>
      <c r="R24" s="143"/>
      <c r="S24" s="150"/>
      <c r="T24" s="75"/>
      <c r="U24" s="24"/>
      <c r="V24" s="159"/>
      <c r="W24" s="145"/>
      <c r="X24" s="152"/>
    </row>
    <row r="25" spans="1:24" ht="15.75" customHeight="1" x14ac:dyDescent="0.2">
      <c r="A25" s="243"/>
      <c r="B25" s="106" t="s">
        <v>293</v>
      </c>
      <c r="C25" s="106"/>
      <c r="D25" s="106"/>
      <c r="E25" s="106"/>
      <c r="F25" s="106"/>
      <c r="G25" s="106"/>
      <c r="H25" s="106"/>
      <c r="I25" s="106"/>
      <c r="J25" s="106"/>
      <c r="K25" s="106"/>
      <c r="L25" s="523"/>
      <c r="M25" s="383"/>
      <c r="N25" s="243"/>
      <c r="O25" s="243"/>
      <c r="P25" s="23"/>
      <c r="R25" s="143"/>
      <c r="S25" s="150"/>
      <c r="T25" s="75"/>
      <c r="U25" s="24"/>
      <c r="V25" s="159"/>
      <c r="W25" s="145"/>
      <c r="X25" s="152"/>
    </row>
    <row r="26" spans="1:24" ht="15.75" customHeight="1" x14ac:dyDescent="0.2">
      <c r="A26" s="84"/>
      <c r="B26" s="1014" t="s">
        <v>110</v>
      </c>
      <c r="C26" s="1014"/>
      <c r="D26" s="1014"/>
      <c r="E26" s="1014"/>
      <c r="F26" s="1014"/>
      <c r="G26" s="1014"/>
      <c r="H26" s="1014"/>
      <c r="I26" s="1014"/>
      <c r="J26" s="1014"/>
      <c r="K26" s="1014"/>
      <c r="L26" s="1014"/>
      <c r="M26" s="1014"/>
      <c r="N26" s="243"/>
      <c r="O26" s="243"/>
      <c r="P26" s="22"/>
      <c r="R26" s="143"/>
      <c r="S26" s="150"/>
      <c r="T26" s="75"/>
      <c r="U26" s="24"/>
      <c r="V26" s="159"/>
      <c r="W26" s="145"/>
      <c r="X26" s="152"/>
    </row>
    <row r="27" spans="1:24" ht="15.75" customHeight="1" x14ac:dyDescent="0.2">
      <c r="A27" s="84"/>
      <c r="B27" s="561" t="s">
        <v>111</v>
      </c>
      <c r="C27" s="561"/>
      <c r="D27" s="561"/>
      <c r="E27" s="561"/>
      <c r="F27" s="561"/>
      <c r="G27" s="561"/>
      <c r="H27" s="561"/>
      <c r="I27" s="561"/>
      <c r="J27" s="561"/>
      <c r="K27" s="561"/>
      <c r="L27" s="561"/>
      <c r="M27" s="561"/>
      <c r="N27" s="243"/>
      <c r="O27" s="243"/>
      <c r="P27" s="22"/>
      <c r="R27" s="143"/>
      <c r="S27" s="150"/>
      <c r="T27" s="75"/>
      <c r="U27" s="24"/>
      <c r="V27" s="159"/>
      <c r="W27" s="145"/>
      <c r="X27" s="152"/>
    </row>
    <row r="28" spans="1:24" ht="15.75" customHeight="1" x14ac:dyDescent="0.2">
      <c r="A28" s="84"/>
      <c r="B28" s="93" t="s">
        <v>112</v>
      </c>
      <c r="C28" s="93"/>
      <c r="D28" s="558"/>
      <c r="E28" s="558"/>
      <c r="F28" s="558"/>
      <c r="G28" s="559"/>
      <c r="H28" s="558"/>
      <c r="I28" s="560"/>
      <c r="J28" s="558"/>
      <c r="K28" s="558"/>
      <c r="L28" s="558"/>
      <c r="M28" s="558"/>
      <c r="N28" s="243"/>
      <c r="O28" s="243"/>
      <c r="P28" s="23"/>
      <c r="R28" s="143"/>
      <c r="S28" s="150"/>
      <c r="T28" s="124"/>
      <c r="U28" s="24"/>
      <c r="V28" s="159"/>
      <c r="W28" s="145"/>
      <c r="X28" s="152"/>
    </row>
    <row r="29" spans="1:24" ht="15.75" customHeight="1" x14ac:dyDescent="0.2">
      <c r="A29" s="84"/>
      <c r="B29" s="181" t="s">
        <v>106</v>
      </c>
      <c r="C29" s="182" t="s">
        <v>122</v>
      </c>
      <c r="D29" s="183"/>
      <c r="E29" s="183"/>
      <c r="F29" s="131"/>
      <c r="G29" s="674"/>
      <c r="H29" s="93"/>
      <c r="I29" s="615"/>
      <c r="J29" s="110"/>
      <c r="K29" s="110"/>
      <c r="L29" s="110"/>
      <c r="M29" s="110"/>
      <c r="N29" s="107"/>
      <c r="O29" s="205"/>
      <c r="P29" s="160"/>
      <c r="R29" s="143"/>
      <c r="S29" s="161"/>
      <c r="T29" s="162"/>
      <c r="U29" s="163"/>
      <c r="V29" s="164"/>
      <c r="W29" s="145"/>
      <c r="X29" s="165"/>
    </row>
    <row r="30" spans="1:24" ht="15.75" customHeight="1" x14ac:dyDescent="0.2">
      <c r="A30" s="84"/>
      <c r="B30" s="93" t="s">
        <v>113</v>
      </c>
      <c r="C30" s="93"/>
      <c r="D30" s="558"/>
      <c r="E30" s="558"/>
      <c r="F30" s="558"/>
      <c r="G30" s="559"/>
      <c r="H30" s="558"/>
      <c r="I30" s="560"/>
      <c r="J30" s="558"/>
      <c r="K30" s="558"/>
      <c r="L30" s="558"/>
      <c r="M30" s="558"/>
      <c r="N30" s="243"/>
      <c r="O30" s="243"/>
      <c r="P30" s="22"/>
      <c r="R30" s="143"/>
      <c r="S30" s="150"/>
      <c r="T30" s="75"/>
      <c r="U30" s="24"/>
      <c r="V30" s="159"/>
      <c r="W30" s="145"/>
      <c r="X30" s="152"/>
    </row>
    <row r="31" spans="1:24" ht="15.75" customHeight="1" x14ac:dyDescent="0.2">
      <c r="A31" s="683" t="s">
        <v>166</v>
      </c>
      <c r="B31" s="677" t="s">
        <v>167</v>
      </c>
      <c r="C31" s="664" t="s">
        <v>36</v>
      </c>
      <c r="D31" s="678" t="s">
        <v>140</v>
      </c>
      <c r="E31" s="679" t="s">
        <v>118</v>
      </c>
      <c r="F31" s="680" t="s">
        <v>294</v>
      </c>
      <c r="G31" s="663">
        <v>32.5</v>
      </c>
      <c r="H31" s="681">
        <f t="shared" ref="H31" si="6">((G31+12)*1000)/62.5</f>
        <v>712</v>
      </c>
      <c r="I31" s="680">
        <v>9840</v>
      </c>
      <c r="J31" s="682">
        <f t="shared" ref="J31" si="7">I31*1000/12570</f>
        <v>782.81622911694512</v>
      </c>
      <c r="K31" s="680">
        <v>56</v>
      </c>
      <c r="L31" s="681">
        <f t="shared" ref="L31" si="8">(K31-25)*1000/52.4</f>
        <v>591.60305343511448</v>
      </c>
      <c r="M31" s="682">
        <f>H31+J31+L31</f>
        <v>2086.4192825520595</v>
      </c>
      <c r="N31" s="683"/>
      <c r="O31" s="684" t="s">
        <v>29</v>
      </c>
      <c r="P31" s="23"/>
      <c r="R31" s="143"/>
      <c r="S31" s="150"/>
      <c r="T31" s="124"/>
      <c r="U31" s="24"/>
      <c r="V31" s="159"/>
      <c r="W31" s="145"/>
      <c r="X31" s="152"/>
    </row>
    <row r="32" spans="1:24" ht="15.75" customHeight="1" x14ac:dyDescent="0.2">
      <c r="A32" s="686"/>
      <c r="B32" s="687"/>
      <c r="C32" s="662"/>
      <c r="D32" s="688"/>
      <c r="E32" s="689"/>
      <c r="F32" s="523"/>
      <c r="G32" s="690"/>
      <c r="H32" s="568"/>
      <c r="I32" s="523"/>
      <c r="J32" s="675"/>
      <c r="K32" s="523"/>
      <c r="L32" s="568"/>
      <c r="M32" s="675"/>
      <c r="N32" s="686"/>
      <c r="O32" s="691"/>
      <c r="P32" s="23"/>
      <c r="R32" s="143"/>
      <c r="S32" s="150"/>
      <c r="T32" s="124"/>
      <c r="U32" s="24"/>
      <c r="V32" s="159"/>
      <c r="W32" s="145"/>
      <c r="X32" s="152"/>
    </row>
    <row r="33" spans="1:25" ht="15.75" customHeight="1" x14ac:dyDescent="0.2">
      <c r="A33" s="686"/>
      <c r="B33" s="687"/>
      <c r="C33" s="662"/>
      <c r="D33" s="688"/>
      <c r="E33" s="689"/>
      <c r="F33" s="523"/>
      <c r="G33" s="690"/>
      <c r="H33" s="568"/>
      <c r="I33" s="523"/>
      <c r="J33" s="675"/>
      <c r="K33" s="523"/>
      <c r="L33" s="568"/>
      <c r="M33" s="675"/>
      <c r="N33" s="686"/>
      <c r="O33" s="691"/>
      <c r="P33" s="23"/>
      <c r="R33" s="143"/>
      <c r="S33" s="150"/>
      <c r="T33" s="124"/>
      <c r="U33" s="24"/>
      <c r="V33" s="159"/>
      <c r="W33" s="145"/>
      <c r="X33" s="152"/>
    </row>
    <row r="34" spans="1:25" ht="15" customHeight="1" x14ac:dyDescent="0.2">
      <c r="A34" s="84"/>
      <c r="B34" s="93"/>
      <c r="C34" s="93"/>
      <c r="D34" s="93"/>
      <c r="E34" s="93"/>
      <c r="F34" s="659"/>
      <c r="G34" s="674"/>
      <c r="H34" s="93"/>
      <c r="I34" s="615"/>
      <c r="J34" s="110"/>
      <c r="K34" s="110"/>
      <c r="L34" s="110"/>
      <c r="M34" s="110"/>
      <c r="N34" s="665"/>
      <c r="O34" s="205"/>
      <c r="P34" s="172"/>
      <c r="R34" s="172"/>
      <c r="S34" s="172"/>
      <c r="T34" s="172"/>
      <c r="U34" s="172"/>
      <c r="V34" s="172"/>
      <c r="W34" s="172"/>
      <c r="X34" s="172"/>
    </row>
    <row r="35" spans="1:25" ht="15" customHeight="1" x14ac:dyDescent="0.2">
      <c r="B35" s="93"/>
      <c r="C35" s="93"/>
      <c r="D35" s="93"/>
      <c r="E35" s="93"/>
      <c r="F35" s="659"/>
      <c r="G35" s="674"/>
      <c r="H35" s="93"/>
      <c r="I35" s="615"/>
      <c r="J35" s="110"/>
      <c r="K35" s="110"/>
      <c r="L35" s="110"/>
      <c r="M35" s="110"/>
      <c r="N35" s="561"/>
      <c r="O35" s="685"/>
      <c r="P35" s="525"/>
      <c r="R35" s="525"/>
      <c r="S35" s="525"/>
      <c r="T35" s="525"/>
      <c r="U35" s="525"/>
      <c r="V35" s="525"/>
      <c r="W35" s="525"/>
      <c r="X35" s="525"/>
    </row>
    <row r="36" spans="1:25" x14ac:dyDescent="0.2">
      <c r="A36" s="905" t="s">
        <v>19</v>
      </c>
      <c r="B36" s="905"/>
      <c r="C36" s="905"/>
      <c r="D36" s="905"/>
      <c r="E36" s="905"/>
      <c r="F36" s="905"/>
      <c r="G36" s="905"/>
      <c r="H36" s="905"/>
      <c r="I36" s="905"/>
      <c r="J36" s="905"/>
      <c r="K36" s="905"/>
      <c r="L36" s="905"/>
      <c r="M36" s="905"/>
      <c r="N36" s="905"/>
      <c r="O36" s="905"/>
      <c r="P36" s="171"/>
      <c r="R36" s="171"/>
      <c r="S36" s="171"/>
      <c r="T36" s="171"/>
      <c r="U36" s="171"/>
      <c r="V36" s="171"/>
      <c r="W36" s="172"/>
      <c r="X36" s="171"/>
    </row>
    <row r="37" spans="1:25" s="95" customFormat="1" ht="16.5" customHeight="1" x14ac:dyDescent="0.2">
      <c r="A37" s="905" t="s">
        <v>20</v>
      </c>
      <c r="B37" s="905"/>
      <c r="C37" s="905"/>
      <c r="D37" s="905"/>
      <c r="E37" s="905"/>
      <c r="F37" s="905"/>
      <c r="G37" s="905"/>
      <c r="H37" s="905"/>
      <c r="I37" s="905"/>
      <c r="J37" s="905"/>
      <c r="K37" s="905"/>
      <c r="L37" s="905"/>
      <c r="M37" s="905"/>
      <c r="N37" s="905"/>
      <c r="O37" s="905"/>
      <c r="P37" s="474"/>
      <c r="Q37"/>
      <c r="R37" s="97"/>
      <c r="S37" s="97"/>
      <c r="T37" s="97"/>
      <c r="U37" s="97"/>
      <c r="V37" s="97"/>
      <c r="W37" s="97"/>
      <c r="X37" s="97"/>
      <c r="Y37" s="259"/>
    </row>
    <row r="38" spans="1:25" s="95" customFormat="1" ht="16.5" customHeight="1" x14ac:dyDescent="0.2">
      <c r="A38" s="905" t="s">
        <v>72</v>
      </c>
      <c r="B38" s="905"/>
      <c r="C38" s="905"/>
      <c r="D38" s="905"/>
      <c r="E38" s="905"/>
      <c r="F38" s="905"/>
      <c r="G38" s="905"/>
      <c r="H38" s="905"/>
      <c r="I38" s="905"/>
      <c r="J38" s="905"/>
      <c r="K38" s="905"/>
      <c r="L38" s="905"/>
      <c r="M38" s="905"/>
      <c r="N38" s="905"/>
      <c r="O38" s="905"/>
      <c r="P38" s="97"/>
      <c r="Q38"/>
      <c r="R38" s="97"/>
      <c r="S38" s="97"/>
      <c r="T38" s="97"/>
      <c r="U38" s="97"/>
      <c r="V38" s="97"/>
      <c r="W38" s="97"/>
      <c r="X38" s="97"/>
      <c r="Y38" s="259"/>
    </row>
    <row r="39" spans="1:25" s="95" customFormat="1" ht="16.5" customHeight="1" x14ac:dyDescent="0.2">
      <c r="A39" s="120"/>
      <c r="B39" s="133"/>
      <c r="C39" s="133"/>
      <c r="D39" s="133"/>
      <c r="E39" s="133"/>
      <c r="F39" s="131"/>
      <c r="G39" s="133"/>
      <c r="H39" s="133" t="s">
        <v>295</v>
      </c>
      <c r="I39" s="86"/>
      <c r="J39" s="133"/>
      <c r="K39" s="133"/>
      <c r="L39" s="133"/>
      <c r="M39" s="133"/>
      <c r="N39" s="86"/>
      <c r="O39" s="526"/>
      <c r="P39" s="97"/>
      <c r="Q39"/>
      <c r="R39" s="97"/>
      <c r="S39" s="97"/>
      <c r="T39" s="97"/>
      <c r="U39" s="97"/>
      <c r="V39" s="97"/>
      <c r="W39" s="97"/>
      <c r="X39" s="97"/>
      <c r="Y39" s="259"/>
    </row>
    <row r="40" spans="1:25" s="95" customFormat="1" ht="16.5" customHeight="1" x14ac:dyDescent="0.2">
      <c r="A40" s="994" t="s">
        <v>295</v>
      </c>
      <c r="B40" s="995"/>
      <c r="C40" s="987" t="s">
        <v>73</v>
      </c>
      <c r="D40" s="997" t="s">
        <v>74</v>
      </c>
      <c r="E40" s="997" t="s">
        <v>17</v>
      </c>
      <c r="F40" s="994" t="s">
        <v>75</v>
      </c>
      <c r="G40" s="1000"/>
      <c r="H40" s="995"/>
      <c r="I40" s="1003" t="s">
        <v>76</v>
      </c>
      <c r="J40" s="1004"/>
      <c r="K40" s="1003" t="s">
        <v>77</v>
      </c>
      <c r="L40" s="1004"/>
      <c r="M40" s="1008" t="s">
        <v>78</v>
      </c>
      <c r="N40" s="1011" t="s">
        <v>79</v>
      </c>
      <c r="O40" s="1005" t="s">
        <v>80</v>
      </c>
      <c r="P40" s="473"/>
      <c r="Q40"/>
      <c r="R40" s="474"/>
      <c r="S40" s="474"/>
      <c r="T40" s="475"/>
      <c r="U40" s="475"/>
      <c r="V40" s="475"/>
      <c r="W40" s="475"/>
      <c r="X40" s="476"/>
      <c r="Y40" s="259"/>
    </row>
    <row r="41" spans="1:25" s="95" customFormat="1" ht="16.5" customHeight="1" x14ac:dyDescent="0.2">
      <c r="A41" s="985" t="s">
        <v>22</v>
      </c>
      <c r="B41" s="987" t="s">
        <v>23</v>
      </c>
      <c r="C41" s="996"/>
      <c r="D41" s="998"/>
      <c r="E41" s="998"/>
      <c r="F41" s="989" t="s">
        <v>81</v>
      </c>
      <c r="G41" s="991" t="s">
        <v>82</v>
      </c>
      <c r="H41" s="98" t="s">
        <v>71</v>
      </c>
      <c r="I41" s="260" t="s">
        <v>126</v>
      </c>
      <c r="J41" s="98" t="s">
        <v>71</v>
      </c>
      <c r="K41" s="135" t="s">
        <v>124</v>
      </c>
      <c r="L41" s="98" t="s">
        <v>71</v>
      </c>
      <c r="M41" s="1009"/>
      <c r="N41" s="1012"/>
      <c r="O41" s="1006"/>
      <c r="P41" s="473"/>
      <c r="Q41"/>
      <c r="R41" s="527"/>
      <c r="S41" s="263"/>
      <c r="T41" s="527"/>
      <c r="U41" s="264"/>
      <c r="V41" s="528"/>
      <c r="W41" s="264"/>
      <c r="X41" s="476"/>
      <c r="Y41" s="259"/>
    </row>
    <row r="42" spans="1:25" s="95" customFormat="1" ht="16.5" customHeight="1" x14ac:dyDescent="0.2">
      <c r="A42" s="986"/>
      <c r="B42" s="988"/>
      <c r="C42" s="988"/>
      <c r="D42" s="999"/>
      <c r="E42" s="999"/>
      <c r="F42" s="990"/>
      <c r="G42" s="992"/>
      <c r="H42" s="136" t="s">
        <v>127</v>
      </c>
      <c r="I42" s="255" t="s">
        <v>128</v>
      </c>
      <c r="J42" s="136" t="s">
        <v>127</v>
      </c>
      <c r="K42" s="137" t="s">
        <v>125</v>
      </c>
      <c r="L42" s="136" t="s">
        <v>127</v>
      </c>
      <c r="M42" s="1010"/>
      <c r="N42" s="1013"/>
      <c r="O42" s="1007"/>
      <c r="P42" s="473"/>
      <c r="Q42"/>
      <c r="R42" s="527"/>
      <c r="S42" s="263"/>
      <c r="T42" s="527"/>
      <c r="U42" s="264"/>
      <c r="V42" s="528"/>
      <c r="W42" s="264"/>
      <c r="X42" s="476"/>
      <c r="Y42" s="259"/>
    </row>
    <row r="43" spans="1:25" s="95" customFormat="1" ht="16.5" customHeight="1" x14ac:dyDescent="0.2">
      <c r="A43" s="529">
        <v>1</v>
      </c>
      <c r="B43" s="18" t="s">
        <v>157</v>
      </c>
      <c r="C43" s="480" t="s">
        <v>46</v>
      </c>
      <c r="D43" s="32" t="s">
        <v>4</v>
      </c>
      <c r="E43" s="480" t="s">
        <v>10</v>
      </c>
      <c r="F43" s="481" t="s">
        <v>280</v>
      </c>
      <c r="G43" s="166">
        <v>40</v>
      </c>
      <c r="H43" s="187">
        <f>((G43+12)*1000)/62.5</f>
        <v>832</v>
      </c>
      <c r="I43" s="530">
        <v>10020</v>
      </c>
      <c r="J43" s="187">
        <f>I43*1000/12570</f>
        <v>797.13603818615752</v>
      </c>
      <c r="K43" s="481">
        <v>65.2</v>
      </c>
      <c r="L43" s="154">
        <f>(K43-25)*1000/52.4</f>
        <v>767.17557251908397</v>
      </c>
      <c r="M43" s="482">
        <f t="shared" ref="M43:M57" si="9">H43+J43+L43</f>
        <v>2396.3116107052415</v>
      </c>
      <c r="N43" s="175">
        <v>1</v>
      </c>
      <c r="O43" s="289" t="s">
        <v>34</v>
      </c>
      <c r="P43"/>
      <c r="Q43"/>
      <c r="R43"/>
      <c r="S43"/>
      <c r="T43"/>
      <c r="U43"/>
      <c r="V43"/>
      <c r="W43"/>
      <c r="X43"/>
      <c r="Y43"/>
    </row>
    <row r="44" spans="1:25" s="95" customFormat="1" ht="16.5" customHeight="1" x14ac:dyDescent="0.2">
      <c r="A44" s="529">
        <v>2</v>
      </c>
      <c r="B44" s="18" t="s">
        <v>158</v>
      </c>
      <c r="C44" s="483" t="s">
        <v>104</v>
      </c>
      <c r="D44" s="32" t="s">
        <v>4</v>
      </c>
      <c r="E44" s="483" t="s">
        <v>13</v>
      </c>
      <c r="F44" s="484" t="s">
        <v>286</v>
      </c>
      <c r="G44" s="166">
        <v>34</v>
      </c>
      <c r="H44" s="187">
        <f t="shared" ref="H44:H45" si="10">((G44+12)*1000)/62.5</f>
        <v>736</v>
      </c>
      <c r="I44" s="531">
        <v>9940</v>
      </c>
      <c r="J44" s="187">
        <f t="shared" ref="J44" si="11">I44*1000/12570</f>
        <v>790.77167859984093</v>
      </c>
      <c r="K44" s="484">
        <v>58.4</v>
      </c>
      <c r="L44" s="154">
        <f>(K44-25)*1000/52.4</f>
        <v>637.40458015267177</v>
      </c>
      <c r="M44" s="482">
        <f t="shared" si="9"/>
        <v>2164.1762587525127</v>
      </c>
      <c r="N44" s="99">
        <v>2</v>
      </c>
      <c r="O44" s="487" t="s">
        <v>236</v>
      </c>
      <c r="P44"/>
      <c r="Q44"/>
      <c r="R44"/>
      <c r="S44"/>
      <c r="T44"/>
      <c r="U44"/>
      <c r="V44"/>
      <c r="W44"/>
      <c r="X44"/>
      <c r="Y44"/>
    </row>
    <row r="45" spans="1:25" s="95" customFormat="1" ht="16.5" customHeight="1" x14ac:dyDescent="0.2">
      <c r="A45" s="529">
        <v>3</v>
      </c>
      <c r="B45" s="18" t="s">
        <v>146</v>
      </c>
      <c r="C45" s="480" t="s">
        <v>43</v>
      </c>
      <c r="D45" s="32" t="s">
        <v>4</v>
      </c>
      <c r="E45" s="480" t="s">
        <v>14</v>
      </c>
      <c r="F45" s="481" t="s">
        <v>279</v>
      </c>
      <c r="G45" s="166">
        <v>30.5</v>
      </c>
      <c r="H45" s="187">
        <f t="shared" si="10"/>
        <v>680</v>
      </c>
      <c r="I45" s="532">
        <v>11760</v>
      </c>
      <c r="J45" s="187">
        <f t="shared" ref="J45:J57" si="12">I45*1000/12570</f>
        <v>935.5608591885441</v>
      </c>
      <c r="K45" s="481">
        <v>52.9</v>
      </c>
      <c r="L45" s="154">
        <f t="shared" ref="L45" si="13">(K45-25)*1000/52.4</f>
        <v>532.44274809160311</v>
      </c>
      <c r="M45" s="482">
        <f t="shared" si="9"/>
        <v>2148.0036072801472</v>
      </c>
      <c r="N45" s="100">
        <v>3</v>
      </c>
      <c r="O45" s="289" t="s">
        <v>147</v>
      </c>
      <c r="P45"/>
      <c r="Q45"/>
      <c r="R45"/>
      <c r="S45"/>
      <c r="T45"/>
      <c r="U45"/>
      <c r="V45"/>
      <c r="W45"/>
      <c r="X45"/>
      <c r="Y45"/>
    </row>
    <row r="46" spans="1:25" s="95" customFormat="1" ht="16.5" customHeight="1" x14ac:dyDescent="0.2">
      <c r="A46" s="529">
        <v>4</v>
      </c>
      <c r="B46" s="18" t="s">
        <v>296</v>
      </c>
      <c r="C46" s="483" t="s">
        <v>104</v>
      </c>
      <c r="D46" s="32" t="s">
        <v>4</v>
      </c>
      <c r="E46" s="483" t="s">
        <v>14</v>
      </c>
      <c r="F46" s="484" t="s">
        <v>286</v>
      </c>
      <c r="G46" s="166">
        <v>34</v>
      </c>
      <c r="H46" s="187">
        <f t="shared" ref="H46:H57" si="14">((G46+12)*1000)/62.5</f>
        <v>736</v>
      </c>
      <c r="I46" s="531">
        <v>9470</v>
      </c>
      <c r="J46" s="187">
        <f t="shared" si="12"/>
        <v>753.38106603023073</v>
      </c>
      <c r="K46" s="484">
        <v>53.7</v>
      </c>
      <c r="L46" s="154">
        <f t="shared" ref="L46:L55" si="15">(K46-25)*1000/52.4</f>
        <v>547.70992366412224</v>
      </c>
      <c r="M46" s="482">
        <f t="shared" si="9"/>
        <v>2037.0909896943529</v>
      </c>
      <c r="N46" s="88">
        <v>4</v>
      </c>
      <c r="O46" s="656" t="s">
        <v>29</v>
      </c>
      <c r="P46"/>
      <c r="Q46"/>
      <c r="R46"/>
      <c r="S46"/>
      <c r="T46"/>
      <c r="U46"/>
      <c r="V46"/>
      <c r="W46"/>
      <c r="X46"/>
      <c r="Y46"/>
    </row>
    <row r="47" spans="1:25" s="95" customFormat="1" ht="16.5" customHeight="1" x14ac:dyDescent="0.2">
      <c r="A47" s="529">
        <v>5</v>
      </c>
      <c r="B47" s="18" t="s">
        <v>176</v>
      </c>
      <c r="C47" s="480" t="s">
        <v>104</v>
      </c>
      <c r="D47" s="32" t="s">
        <v>4</v>
      </c>
      <c r="E47" s="480" t="s">
        <v>28</v>
      </c>
      <c r="F47" s="481" t="s">
        <v>297</v>
      </c>
      <c r="G47" s="166">
        <v>31.5</v>
      </c>
      <c r="H47" s="187">
        <f t="shared" si="14"/>
        <v>696</v>
      </c>
      <c r="I47" s="530">
        <v>8120</v>
      </c>
      <c r="J47" s="187">
        <f t="shared" si="12"/>
        <v>645.98249801113764</v>
      </c>
      <c r="K47" s="481">
        <v>55.5</v>
      </c>
      <c r="L47" s="154">
        <f t="shared" si="15"/>
        <v>582.06106870229007</v>
      </c>
      <c r="M47" s="482">
        <f t="shared" si="9"/>
        <v>1924.0435667134275</v>
      </c>
      <c r="N47" s="89">
        <v>5</v>
      </c>
      <c r="O47" s="487" t="s">
        <v>29</v>
      </c>
      <c r="P47"/>
      <c r="Q47"/>
      <c r="R47"/>
      <c r="S47"/>
      <c r="T47"/>
      <c r="U47"/>
      <c r="V47"/>
      <c r="W47"/>
      <c r="X47"/>
      <c r="Y47"/>
    </row>
    <row r="48" spans="1:25" s="95" customFormat="1" ht="16.5" customHeight="1" x14ac:dyDescent="0.2">
      <c r="A48" s="529">
        <v>6</v>
      </c>
      <c r="B48" s="18" t="s">
        <v>169</v>
      </c>
      <c r="C48" s="483" t="s">
        <v>44</v>
      </c>
      <c r="D48" s="219" t="s">
        <v>5</v>
      </c>
      <c r="E48" s="483" t="s">
        <v>13</v>
      </c>
      <c r="F48" s="484" t="s">
        <v>282</v>
      </c>
      <c r="G48" s="166">
        <v>38</v>
      </c>
      <c r="H48" s="187">
        <f t="shared" si="14"/>
        <v>800</v>
      </c>
      <c r="I48" s="531">
        <v>8320</v>
      </c>
      <c r="J48" s="187">
        <f t="shared" si="12"/>
        <v>661.89339697692924</v>
      </c>
      <c r="K48" s="484">
        <v>47.5</v>
      </c>
      <c r="L48" s="154">
        <f t="shared" si="15"/>
        <v>429.38931297709922</v>
      </c>
      <c r="M48" s="482">
        <f t="shared" si="9"/>
        <v>1891.2827099540284</v>
      </c>
      <c r="N48" s="261">
        <v>6</v>
      </c>
      <c r="O48" s="289" t="s">
        <v>31</v>
      </c>
      <c r="P48"/>
      <c r="Q48"/>
      <c r="R48"/>
      <c r="S48"/>
      <c r="T48"/>
      <c r="U48"/>
      <c r="V48"/>
      <c r="W48"/>
      <c r="X48"/>
      <c r="Y48"/>
    </row>
    <row r="49" spans="1:25" s="95" customFormat="1" ht="19.5" customHeight="1" x14ac:dyDescent="0.2">
      <c r="A49" s="529">
        <v>7</v>
      </c>
      <c r="B49" s="18" t="s">
        <v>182</v>
      </c>
      <c r="C49" s="480" t="s">
        <v>45</v>
      </c>
      <c r="D49" s="32" t="s">
        <v>4</v>
      </c>
      <c r="E49" s="480" t="s">
        <v>118</v>
      </c>
      <c r="F49" s="481" t="s">
        <v>298</v>
      </c>
      <c r="G49" s="166">
        <v>33</v>
      </c>
      <c r="H49" s="187">
        <f t="shared" si="14"/>
        <v>720</v>
      </c>
      <c r="I49" s="530">
        <v>6430</v>
      </c>
      <c r="J49" s="187">
        <f t="shared" si="12"/>
        <v>511.5354017501989</v>
      </c>
      <c r="K49" s="481">
        <v>57.3</v>
      </c>
      <c r="L49" s="154">
        <f t="shared" si="15"/>
        <v>616.41221374045801</v>
      </c>
      <c r="M49" s="482">
        <f t="shared" si="9"/>
        <v>1847.947615490657</v>
      </c>
      <c r="N49" s="101">
        <v>7</v>
      </c>
      <c r="O49" s="487" t="s">
        <v>34</v>
      </c>
      <c r="P49"/>
      <c r="Q49"/>
      <c r="R49"/>
      <c r="S49"/>
      <c r="T49"/>
      <c r="U49"/>
      <c r="V49"/>
      <c r="W49"/>
      <c r="X49"/>
      <c r="Y49"/>
    </row>
    <row r="50" spans="1:25" s="95" customFormat="1" ht="16.5" customHeight="1" x14ac:dyDescent="0.2">
      <c r="A50" s="529">
        <v>8</v>
      </c>
      <c r="B50" s="18" t="s">
        <v>170</v>
      </c>
      <c r="C50" s="483" t="s">
        <v>46</v>
      </c>
      <c r="D50" s="32" t="s">
        <v>4</v>
      </c>
      <c r="E50" s="483" t="s">
        <v>52</v>
      </c>
      <c r="F50" s="484" t="s">
        <v>299</v>
      </c>
      <c r="G50" s="166">
        <v>31</v>
      </c>
      <c r="H50" s="187">
        <f t="shared" si="14"/>
        <v>688</v>
      </c>
      <c r="I50" s="531">
        <v>8150</v>
      </c>
      <c r="J50" s="187">
        <f t="shared" si="12"/>
        <v>648.36913285600633</v>
      </c>
      <c r="K50" s="484">
        <v>51.1</v>
      </c>
      <c r="L50" s="154">
        <f t="shared" si="15"/>
        <v>498.09160305343511</v>
      </c>
      <c r="M50" s="482">
        <f t="shared" si="9"/>
        <v>1834.4607359094414</v>
      </c>
      <c r="N50" s="90">
        <v>8</v>
      </c>
      <c r="O50" s="289" t="s">
        <v>300</v>
      </c>
      <c r="P50"/>
      <c r="Q50"/>
      <c r="R50"/>
      <c r="S50"/>
      <c r="T50"/>
      <c r="U50"/>
      <c r="V50"/>
      <c r="W50"/>
      <c r="X50"/>
      <c r="Y50"/>
    </row>
    <row r="51" spans="1:25" s="95" customFormat="1" ht="16.5" customHeight="1" x14ac:dyDescent="0.2">
      <c r="A51" s="529">
        <v>9</v>
      </c>
      <c r="B51" s="18" t="s">
        <v>178</v>
      </c>
      <c r="C51" s="480" t="s">
        <v>54</v>
      </c>
      <c r="D51" s="219" t="s">
        <v>5</v>
      </c>
      <c r="E51" s="480" t="s">
        <v>47</v>
      </c>
      <c r="F51" s="481" t="s">
        <v>282</v>
      </c>
      <c r="G51" s="166">
        <v>38</v>
      </c>
      <c r="H51" s="187">
        <f t="shared" si="14"/>
        <v>800</v>
      </c>
      <c r="I51" s="530">
        <v>7650</v>
      </c>
      <c r="J51" s="187">
        <f t="shared" si="12"/>
        <v>608.59188544152744</v>
      </c>
      <c r="K51" s="481">
        <v>46</v>
      </c>
      <c r="L51" s="154">
        <f t="shared" si="15"/>
        <v>400.76335877862596</v>
      </c>
      <c r="M51" s="482">
        <f t="shared" si="9"/>
        <v>1809.3552442201535</v>
      </c>
      <c r="N51" s="90">
        <v>9</v>
      </c>
      <c r="O51" s="487" t="s">
        <v>88</v>
      </c>
      <c r="P51"/>
      <c r="Q51"/>
      <c r="R51"/>
      <c r="S51"/>
      <c r="T51"/>
      <c r="U51"/>
      <c r="V51"/>
      <c r="W51"/>
      <c r="X51"/>
      <c r="Y51"/>
    </row>
    <row r="52" spans="1:25" s="95" customFormat="1" ht="16.5" customHeight="1" x14ac:dyDescent="0.2">
      <c r="A52" s="529">
        <v>10</v>
      </c>
      <c r="B52" s="533" t="s">
        <v>173</v>
      </c>
      <c r="C52" s="534" t="s">
        <v>104</v>
      </c>
      <c r="D52" s="535" t="s">
        <v>4</v>
      </c>
      <c r="E52" s="534" t="s">
        <v>15</v>
      </c>
      <c r="F52" s="536" t="s">
        <v>291</v>
      </c>
      <c r="G52" s="537">
        <v>28</v>
      </c>
      <c r="H52" s="538">
        <f t="shared" si="14"/>
        <v>640</v>
      </c>
      <c r="I52" s="531">
        <v>7290</v>
      </c>
      <c r="J52" s="538">
        <f t="shared" si="12"/>
        <v>579.95226730310264</v>
      </c>
      <c r="K52" s="536">
        <v>55.8</v>
      </c>
      <c r="L52" s="155">
        <f t="shared" si="15"/>
        <v>587.78625954198469</v>
      </c>
      <c r="M52" s="220">
        <f t="shared" si="9"/>
        <v>1807.7385268450873</v>
      </c>
      <c r="N52" s="90">
        <v>10</v>
      </c>
      <c r="O52" s="289" t="s">
        <v>133</v>
      </c>
      <c r="P52"/>
      <c r="Q52"/>
      <c r="R52"/>
      <c r="S52"/>
      <c r="T52"/>
      <c r="U52"/>
      <c r="V52"/>
      <c r="W52"/>
      <c r="X52"/>
      <c r="Y52"/>
    </row>
    <row r="53" spans="1:25" s="95" customFormat="1" ht="16.5" customHeight="1" x14ac:dyDescent="0.2">
      <c r="A53" s="529">
        <v>11</v>
      </c>
      <c r="B53" s="18" t="s">
        <v>181</v>
      </c>
      <c r="C53" s="480" t="s">
        <v>104</v>
      </c>
      <c r="D53" s="32" t="s">
        <v>4</v>
      </c>
      <c r="E53" s="480" t="s">
        <v>12</v>
      </c>
      <c r="F53" s="481" t="s">
        <v>301</v>
      </c>
      <c r="G53" s="166">
        <v>29.5</v>
      </c>
      <c r="H53" s="187">
        <f t="shared" si="14"/>
        <v>664</v>
      </c>
      <c r="I53" s="539">
        <v>7130</v>
      </c>
      <c r="J53" s="187">
        <f t="shared" si="12"/>
        <v>567.22354813046934</v>
      </c>
      <c r="K53" s="481">
        <v>53.7</v>
      </c>
      <c r="L53" s="154">
        <f t="shared" si="15"/>
        <v>547.70992366412224</v>
      </c>
      <c r="M53" s="482">
        <f t="shared" si="9"/>
        <v>1778.9334717945915</v>
      </c>
      <c r="N53" s="489">
        <v>11</v>
      </c>
      <c r="O53" s="487" t="s">
        <v>114</v>
      </c>
      <c r="P53"/>
      <c r="Q53"/>
      <c r="R53"/>
      <c r="S53"/>
      <c r="T53"/>
      <c r="U53"/>
      <c r="V53"/>
      <c r="W53"/>
      <c r="X53"/>
      <c r="Y53"/>
    </row>
    <row r="54" spans="1:25" s="95" customFormat="1" ht="16.5" customHeight="1" thickBot="1" x14ac:dyDescent="0.25">
      <c r="A54" s="540">
        <v>12</v>
      </c>
      <c r="B54" s="541" t="s">
        <v>175</v>
      </c>
      <c r="C54" s="542" t="s">
        <v>44</v>
      </c>
      <c r="D54" s="542" t="s">
        <v>5</v>
      </c>
      <c r="E54" s="542" t="s">
        <v>13</v>
      </c>
      <c r="F54" s="543" t="s">
        <v>302</v>
      </c>
      <c r="G54" s="544">
        <v>26</v>
      </c>
      <c r="H54" s="545">
        <f t="shared" si="14"/>
        <v>608</v>
      </c>
      <c r="I54" s="546">
        <v>7850</v>
      </c>
      <c r="J54" s="545">
        <f t="shared" si="12"/>
        <v>624.50278440731904</v>
      </c>
      <c r="K54" s="546">
        <v>52.1</v>
      </c>
      <c r="L54" s="547">
        <f t="shared" si="15"/>
        <v>517.17557251908397</v>
      </c>
      <c r="M54" s="548">
        <f t="shared" si="9"/>
        <v>1749.678356926403</v>
      </c>
      <c r="N54" s="92">
        <v>12</v>
      </c>
      <c r="O54" s="549" t="s">
        <v>29</v>
      </c>
      <c r="P54"/>
      <c r="Q54"/>
      <c r="R54"/>
      <c r="S54"/>
      <c r="T54"/>
      <c r="U54"/>
      <c r="V54"/>
      <c r="W54"/>
      <c r="X54"/>
      <c r="Y54"/>
    </row>
    <row r="55" spans="1:25" s="95" customFormat="1" ht="16.5" customHeight="1" thickTop="1" thickBot="1" x14ac:dyDescent="0.25">
      <c r="A55" s="529">
        <v>13</v>
      </c>
      <c r="B55" s="44" t="s">
        <v>162</v>
      </c>
      <c r="C55" s="67">
        <v>2011</v>
      </c>
      <c r="D55" s="550" t="s">
        <v>5</v>
      </c>
      <c r="E55" s="551" t="s">
        <v>9</v>
      </c>
      <c r="F55" s="55" t="s">
        <v>290</v>
      </c>
      <c r="G55" s="55">
        <v>26</v>
      </c>
      <c r="H55" s="552">
        <f t="shared" si="14"/>
        <v>608</v>
      </c>
      <c r="I55" s="553">
        <v>7070</v>
      </c>
      <c r="J55" s="158">
        <f t="shared" si="12"/>
        <v>562.45027844073195</v>
      </c>
      <c r="K55" s="55">
        <v>38.5</v>
      </c>
      <c r="L55" s="158">
        <f t="shared" si="15"/>
        <v>257.63358778625957</v>
      </c>
      <c r="M55" s="509">
        <f t="shared" si="9"/>
        <v>1428.0838662269914</v>
      </c>
      <c r="N55" s="554"/>
      <c r="O55" s="521" t="s">
        <v>106</v>
      </c>
      <c r="P55"/>
      <c r="Q55"/>
      <c r="R55"/>
      <c r="S55"/>
      <c r="T55"/>
      <c r="U55"/>
      <c r="V55"/>
      <c r="W55"/>
      <c r="X55"/>
      <c r="Y55"/>
    </row>
    <row r="56" spans="1:25" s="95" customFormat="1" ht="16.5" customHeight="1" thickTop="1" thickBot="1" x14ac:dyDescent="0.25">
      <c r="A56" s="529">
        <v>14</v>
      </c>
      <c r="B56" s="18" t="s">
        <v>163</v>
      </c>
      <c r="C56" s="34">
        <v>2007</v>
      </c>
      <c r="D56" s="269" t="s">
        <v>4</v>
      </c>
      <c r="E56" s="177" t="s">
        <v>9</v>
      </c>
      <c r="F56" s="34" t="s">
        <v>292</v>
      </c>
      <c r="G56" s="34">
        <v>25.5</v>
      </c>
      <c r="H56" s="519">
        <f t="shared" si="14"/>
        <v>600</v>
      </c>
      <c r="I56" s="176">
        <v>6290</v>
      </c>
      <c r="J56" s="154">
        <f t="shared" si="12"/>
        <v>500.3977724741448</v>
      </c>
      <c r="K56" s="34" t="s">
        <v>67</v>
      </c>
      <c r="L56" s="555">
        <v>0</v>
      </c>
      <c r="M56" s="482">
        <f t="shared" si="9"/>
        <v>1100.3977724741449</v>
      </c>
      <c r="N56" s="178"/>
      <c r="O56" s="521" t="s">
        <v>106</v>
      </c>
      <c r="P56"/>
      <c r="Q56"/>
      <c r="R56"/>
      <c r="S56"/>
      <c r="T56"/>
      <c r="U56"/>
      <c r="V56"/>
      <c r="W56"/>
      <c r="X56"/>
      <c r="Y56"/>
    </row>
    <row r="57" spans="1:25" s="95" customFormat="1" ht="16.5" customHeight="1" thickTop="1" x14ac:dyDescent="0.2">
      <c r="A57" s="529">
        <v>15</v>
      </c>
      <c r="B57" s="18" t="s">
        <v>204</v>
      </c>
      <c r="C57" s="269">
        <v>2011</v>
      </c>
      <c r="D57" s="36" t="s">
        <v>5</v>
      </c>
      <c r="E57" s="147" t="s">
        <v>9</v>
      </c>
      <c r="F57" s="269" t="s">
        <v>303</v>
      </c>
      <c r="G57" s="34">
        <v>16.5</v>
      </c>
      <c r="H57" s="519">
        <f t="shared" si="14"/>
        <v>456</v>
      </c>
      <c r="I57" s="556">
        <v>3180</v>
      </c>
      <c r="J57" s="154">
        <f t="shared" si="12"/>
        <v>252.98329355608593</v>
      </c>
      <c r="K57" s="34">
        <v>30.5</v>
      </c>
      <c r="L57" s="154">
        <f>(K57-25)*1000/52.4</f>
        <v>104.96183206106871</v>
      </c>
      <c r="M57" s="482">
        <f t="shared" si="9"/>
        <v>813.94512561715464</v>
      </c>
      <c r="N57" s="178"/>
      <c r="O57" s="487" t="s">
        <v>29</v>
      </c>
      <c r="P57"/>
      <c r="Q57"/>
      <c r="R57"/>
      <c r="S57"/>
      <c r="T57"/>
      <c r="U57"/>
      <c r="V57"/>
      <c r="W57"/>
      <c r="X57"/>
      <c r="Y57"/>
    </row>
    <row r="58" spans="1:25" s="95" customFormat="1" ht="16.5" customHeight="1" x14ac:dyDescent="0.2">
      <c r="A58" s="1014" t="s">
        <v>110</v>
      </c>
      <c r="B58" s="1014"/>
      <c r="C58" s="1014"/>
      <c r="D58" s="1014"/>
      <c r="E58" s="1014"/>
      <c r="F58" s="1014"/>
      <c r="G58" s="1014"/>
      <c r="H58" s="1014"/>
      <c r="I58" s="1014"/>
      <c r="J58" s="1014"/>
      <c r="K58" s="1014"/>
      <c r="L58" s="1014"/>
      <c r="M58" s="107"/>
      <c r="N58" s="107"/>
      <c r="O58" s="107"/>
      <c r="P58"/>
      <c r="Q58"/>
      <c r="R58"/>
      <c r="S58"/>
      <c r="T58"/>
      <c r="U58"/>
      <c r="V58"/>
      <c r="W58"/>
      <c r="X58"/>
      <c r="Y58"/>
    </row>
    <row r="59" spans="1:25" s="105" customFormat="1" ht="15.75" customHeight="1" x14ac:dyDescent="0.2">
      <c r="A59" s="993" t="s">
        <v>111</v>
      </c>
      <c r="B59" s="993"/>
      <c r="C59" s="993"/>
      <c r="D59" s="993"/>
      <c r="E59" s="993"/>
      <c r="F59" s="993"/>
      <c r="G59" s="993"/>
      <c r="H59" s="993"/>
      <c r="I59" s="993"/>
      <c r="J59" s="993"/>
      <c r="K59" s="993"/>
      <c r="L59" s="993"/>
      <c r="M59" s="993"/>
      <c r="N59" s="993"/>
      <c r="O59" s="993"/>
      <c r="P59"/>
      <c r="Q59"/>
      <c r="R59"/>
      <c r="S59"/>
      <c r="T59"/>
      <c r="U59"/>
      <c r="V59"/>
      <c r="W59"/>
      <c r="X59"/>
      <c r="Y59"/>
    </row>
    <row r="60" spans="1:25" s="105" customFormat="1" ht="15.75" customHeight="1" x14ac:dyDescent="0.2">
      <c r="A60" s="93" t="s">
        <v>112</v>
      </c>
      <c r="B60" s="131"/>
      <c r="C60" s="93"/>
      <c r="D60" s="558"/>
      <c r="E60" s="558"/>
      <c r="F60" s="558"/>
      <c r="G60" s="559"/>
      <c r="H60" s="558"/>
      <c r="I60" s="560"/>
      <c r="J60" s="181" t="s">
        <v>106</v>
      </c>
      <c r="K60" s="182" t="s">
        <v>122</v>
      </c>
      <c r="L60" s="183"/>
      <c r="M60" s="183"/>
      <c r="N60" s="131"/>
      <c r="O60" s="559"/>
      <c r="P60"/>
      <c r="Q60"/>
      <c r="R60"/>
      <c r="S60"/>
      <c r="T60"/>
      <c r="U60"/>
      <c r="V60"/>
      <c r="W60"/>
      <c r="X60"/>
      <c r="Y60"/>
    </row>
    <row r="61" spans="1:25" s="105" customFormat="1" ht="15.75" customHeigh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561"/>
      <c r="O61" s="562"/>
      <c r="P61"/>
      <c r="Q61"/>
      <c r="R61"/>
      <c r="S61"/>
      <c r="T61"/>
      <c r="U61"/>
      <c r="V61"/>
      <c r="W61"/>
      <c r="X61"/>
      <c r="Y61"/>
    </row>
    <row r="62" spans="1:25" s="105" customFormat="1" ht="15.75" customHeight="1" x14ac:dyDescent="0.2">
      <c r="A62" s="108" t="s">
        <v>293</v>
      </c>
      <c r="B62" s="131"/>
      <c r="C62" s="131"/>
      <c r="D62" s="131"/>
      <c r="E62" s="131"/>
      <c r="F62" s="131"/>
      <c r="G62" s="131"/>
      <c r="H62" s="558"/>
      <c r="I62" s="560"/>
      <c r="J62" s="558"/>
      <c r="K62" s="561"/>
      <c r="L62" s="561"/>
      <c r="M62" s="561"/>
      <c r="N62" s="561"/>
      <c r="O62" s="562"/>
      <c r="P62"/>
      <c r="Q62"/>
      <c r="R62"/>
      <c r="S62"/>
      <c r="T62"/>
      <c r="U62"/>
      <c r="V62"/>
      <c r="W62"/>
      <c r="X62"/>
      <c r="Y62"/>
    </row>
    <row r="63" spans="1:25" s="105" customFormat="1" ht="15.75" customHeight="1" x14ac:dyDescent="0.2">
      <c r="A63" s="561"/>
      <c r="B63" s="131"/>
      <c r="C63" s="131"/>
      <c r="D63" s="131"/>
      <c r="E63" s="131"/>
      <c r="F63" s="131"/>
      <c r="G63" s="131"/>
      <c r="H63" s="131"/>
      <c r="I63" s="131"/>
      <c r="J63" s="131"/>
      <c r="K63" s="561"/>
      <c r="L63" s="561"/>
      <c r="M63" s="561"/>
      <c r="N63" s="561"/>
      <c r="O63" s="557"/>
      <c r="P63"/>
      <c r="Q63"/>
      <c r="R63"/>
      <c r="S63"/>
      <c r="T63"/>
      <c r="U63"/>
      <c r="V63"/>
      <c r="W63"/>
      <c r="X63"/>
      <c r="Y63"/>
    </row>
    <row r="64" spans="1:25" s="105" customFormat="1" ht="15.75" customHeight="1" x14ac:dyDescent="0.2">
      <c r="A64" s="84"/>
      <c r="B64" s="93" t="s">
        <v>304</v>
      </c>
      <c r="C64" s="93"/>
      <c r="D64" s="558"/>
      <c r="E64" s="558"/>
      <c r="F64" s="558"/>
      <c r="G64" s="559"/>
      <c r="H64" s="558"/>
      <c r="I64" s="560"/>
      <c r="J64" s="558"/>
      <c r="K64" s="558"/>
      <c r="L64" s="558"/>
      <c r="M64" s="131"/>
      <c r="N64" s="94"/>
      <c r="O64" s="526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">
      <c r="A65" s="483" t="s">
        <v>305</v>
      </c>
      <c r="B65" s="563" t="s">
        <v>167</v>
      </c>
      <c r="C65" s="483" t="s">
        <v>36</v>
      </c>
      <c r="D65" s="564" t="s">
        <v>140</v>
      </c>
      <c r="E65" s="483" t="s">
        <v>118</v>
      </c>
      <c r="F65" s="484" t="s">
        <v>294</v>
      </c>
      <c r="G65" s="166">
        <v>32.5</v>
      </c>
      <c r="H65" s="482">
        <f>((G65+12)*1000)/62.5</f>
        <v>712</v>
      </c>
      <c r="I65" s="565">
        <v>9840</v>
      </c>
      <c r="J65" s="187">
        <f>I65*1000/12570</f>
        <v>782.81622911694512</v>
      </c>
      <c r="K65" s="484">
        <v>56</v>
      </c>
      <c r="L65" s="187">
        <f>(K65-25)*1000/52.4</f>
        <v>591.60305343511448</v>
      </c>
      <c r="M65" s="484">
        <v>2086.42</v>
      </c>
      <c r="N65" s="566"/>
      <c r="O65" s="487" t="s">
        <v>88</v>
      </c>
      <c r="P65"/>
      <c r="R65"/>
      <c r="S65"/>
      <c r="T65"/>
      <c r="U65"/>
      <c r="V65"/>
      <c r="W65"/>
      <c r="X65"/>
      <c r="Y65"/>
    </row>
    <row r="66" spans="1:25" ht="15.75" customHeight="1" x14ac:dyDescent="0.2">
      <c r="A66" s="671"/>
      <c r="B66" s="672"/>
      <c r="C66" s="671"/>
      <c r="D66" s="673"/>
      <c r="E66" s="671"/>
      <c r="F66" s="567"/>
      <c r="G66" s="674"/>
      <c r="H66" s="675"/>
      <c r="I66" s="676"/>
      <c r="J66" s="568"/>
      <c r="K66" s="567"/>
      <c r="L66" s="568"/>
      <c r="M66" s="567"/>
      <c r="N66" s="107"/>
      <c r="O66" s="569"/>
      <c r="P66"/>
      <c r="R66"/>
      <c r="S66"/>
      <c r="T66"/>
      <c r="U66"/>
      <c r="V66"/>
      <c r="W66"/>
      <c r="X66"/>
      <c r="Y66"/>
    </row>
    <row r="67" spans="1:25" ht="15.75" customHeight="1" x14ac:dyDescent="0.2">
      <c r="A67" s="671"/>
      <c r="B67" s="672"/>
      <c r="C67" s="671"/>
      <c r="D67" s="673"/>
      <c r="E67" s="671"/>
      <c r="F67" s="567"/>
      <c r="G67" s="674"/>
      <c r="H67" s="675"/>
      <c r="I67" s="676"/>
      <c r="J67" s="568"/>
      <c r="K67" s="567"/>
      <c r="L67" s="568"/>
      <c r="M67" s="567"/>
      <c r="N67" s="107"/>
      <c r="O67" s="569"/>
      <c r="P67"/>
      <c r="R67"/>
      <c r="S67"/>
      <c r="T67"/>
      <c r="U67"/>
      <c r="V67"/>
      <c r="W67"/>
      <c r="X67"/>
      <c r="Y67"/>
    </row>
    <row r="68" spans="1:25" ht="15.75" customHeight="1" x14ac:dyDescent="0.2">
      <c r="A68" s="671"/>
      <c r="B68" s="672"/>
      <c r="C68" s="671"/>
      <c r="D68" s="673"/>
      <c r="E68" s="671"/>
      <c r="F68" s="567"/>
      <c r="G68" s="674"/>
      <c r="H68" s="675"/>
      <c r="I68" s="676"/>
      <c r="J68" s="568"/>
      <c r="K68" s="567"/>
      <c r="L68" s="568"/>
      <c r="M68" s="567"/>
      <c r="N68" s="107"/>
      <c r="O68" s="569"/>
      <c r="P68"/>
      <c r="R68"/>
      <c r="S68"/>
      <c r="T68"/>
      <c r="U68"/>
      <c r="V68"/>
      <c r="W68"/>
      <c r="X68"/>
      <c r="Y68"/>
    </row>
    <row r="69" spans="1:25" ht="15.75" customHeight="1" x14ac:dyDescent="0.2">
      <c r="A69" s="671"/>
      <c r="B69" s="672"/>
      <c r="C69" s="671"/>
      <c r="D69" s="673"/>
      <c r="E69" s="671"/>
      <c r="F69" s="567"/>
      <c r="G69" s="674"/>
      <c r="H69" s="675"/>
      <c r="I69" s="676"/>
      <c r="J69" s="568"/>
      <c r="K69" s="567"/>
      <c r="L69" s="568"/>
      <c r="M69" s="567"/>
      <c r="N69" s="107"/>
      <c r="O69" s="569"/>
      <c r="P69"/>
      <c r="R69"/>
      <c r="S69"/>
      <c r="T69"/>
      <c r="U69"/>
      <c r="V69"/>
      <c r="W69"/>
      <c r="X69"/>
      <c r="Y69"/>
    </row>
    <row r="70" spans="1:25" ht="15.75" customHeight="1" x14ac:dyDescent="0.2">
      <c r="A70" s="671"/>
      <c r="B70" s="672"/>
      <c r="C70" s="671"/>
      <c r="D70" s="673"/>
      <c r="E70" s="671"/>
      <c r="F70" s="567"/>
      <c r="G70" s="674"/>
      <c r="H70" s="675"/>
      <c r="I70" s="676"/>
      <c r="J70" s="568"/>
      <c r="K70" s="567"/>
      <c r="L70" s="568"/>
      <c r="M70" s="567"/>
      <c r="N70" s="107"/>
      <c r="O70" s="569"/>
      <c r="P70"/>
      <c r="R70"/>
      <c r="S70"/>
      <c r="T70"/>
      <c r="U70"/>
      <c r="V70"/>
      <c r="W70"/>
      <c r="X70"/>
      <c r="Y70"/>
    </row>
    <row r="71" spans="1:25" ht="15.75" customHeight="1" x14ac:dyDescent="0.2">
      <c r="A71" s="671"/>
      <c r="B71" s="672"/>
      <c r="C71" s="671"/>
      <c r="D71" s="673"/>
      <c r="E71" s="671"/>
      <c r="F71" s="567"/>
      <c r="G71" s="674"/>
      <c r="H71" s="675"/>
      <c r="I71" s="676"/>
      <c r="J71" s="568"/>
      <c r="K71" s="567"/>
      <c r="L71" s="568"/>
      <c r="M71" s="567"/>
      <c r="N71" s="107"/>
      <c r="O71" s="569"/>
      <c r="P71"/>
      <c r="R71"/>
      <c r="S71"/>
      <c r="T71"/>
      <c r="U71"/>
      <c r="V71"/>
      <c r="W71"/>
      <c r="X71"/>
      <c r="Y71"/>
    </row>
    <row r="72" spans="1:25" ht="15.75" customHeight="1" x14ac:dyDescent="0.2">
      <c r="A72" s="905" t="s">
        <v>19</v>
      </c>
      <c r="B72" s="905"/>
      <c r="C72" s="905"/>
      <c r="D72" s="905"/>
      <c r="E72" s="905"/>
      <c r="F72" s="905"/>
      <c r="G72" s="905"/>
      <c r="H72" s="905"/>
      <c r="I72" s="905"/>
      <c r="J72" s="905"/>
      <c r="K72" s="905"/>
      <c r="L72" s="905"/>
      <c r="M72" s="905"/>
      <c r="N72" s="905"/>
      <c r="O72" s="905"/>
      <c r="P72" s="265"/>
      <c r="T72" s="268"/>
      <c r="U72" s="267"/>
      <c r="V72" s="267"/>
      <c r="W72" s="184"/>
      <c r="X72" s="124"/>
    </row>
    <row r="73" spans="1:25" x14ac:dyDescent="0.2">
      <c r="A73" s="905" t="s">
        <v>20</v>
      </c>
      <c r="B73" s="905"/>
      <c r="C73" s="905"/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265"/>
      <c r="T73" s="268"/>
      <c r="U73" s="267"/>
      <c r="V73" s="267"/>
      <c r="W73" s="184"/>
      <c r="X73" s="124"/>
    </row>
    <row r="74" spans="1:25" x14ac:dyDescent="0.2">
      <c r="A74" s="905" t="s">
        <v>72</v>
      </c>
      <c r="B74" s="905"/>
      <c r="C74" s="905"/>
      <c r="D74" s="905"/>
      <c r="E74" s="905"/>
      <c r="F74" s="905"/>
      <c r="G74" s="905"/>
      <c r="H74" s="905"/>
      <c r="I74" s="905"/>
      <c r="J74" s="905"/>
      <c r="K74" s="905"/>
      <c r="L74" s="905"/>
      <c r="M74" s="905"/>
      <c r="N74" s="905"/>
      <c r="O74" s="905"/>
      <c r="P74" s="265"/>
      <c r="T74" s="268"/>
      <c r="U74" s="267"/>
      <c r="V74" s="267"/>
      <c r="W74" s="184"/>
      <c r="X74" s="124"/>
    </row>
    <row r="75" spans="1:25" ht="15" customHeight="1" x14ac:dyDescent="0.2">
      <c r="A75" s="93"/>
      <c r="B75" s="185"/>
      <c r="C75" s="109"/>
      <c r="D75" s="110"/>
      <c r="E75" s="110"/>
      <c r="F75" s="83"/>
      <c r="G75" s="111"/>
      <c r="H75" s="109" t="s">
        <v>306</v>
      </c>
      <c r="I75" s="186"/>
      <c r="J75" s="109"/>
      <c r="K75" s="109"/>
      <c r="L75" s="109"/>
      <c r="M75" s="109"/>
      <c r="N75" s="112"/>
      <c r="O75" s="205"/>
      <c r="P75" s="265"/>
      <c r="T75" s="268"/>
      <c r="U75" s="267"/>
      <c r="V75" s="267"/>
      <c r="W75" s="184"/>
      <c r="X75" s="124"/>
    </row>
    <row r="76" spans="1:25" ht="15" customHeight="1" x14ac:dyDescent="0.2">
      <c r="A76" s="994" t="s">
        <v>306</v>
      </c>
      <c r="B76" s="995"/>
      <c r="C76" s="987" t="s">
        <v>73</v>
      </c>
      <c r="D76" s="997" t="s">
        <v>74</v>
      </c>
      <c r="E76" s="997" t="s">
        <v>17</v>
      </c>
      <c r="F76" s="994" t="s">
        <v>75</v>
      </c>
      <c r="G76" s="1000"/>
      <c r="H76" s="1001"/>
      <c r="I76" s="1003" t="s">
        <v>76</v>
      </c>
      <c r="J76" s="1015"/>
      <c r="K76" s="1003" t="s">
        <v>77</v>
      </c>
      <c r="L76" s="1015"/>
      <c r="M76" s="1008" t="s">
        <v>78</v>
      </c>
      <c r="N76" s="1011" t="s">
        <v>79</v>
      </c>
      <c r="O76" s="1005" t="s">
        <v>80</v>
      </c>
      <c r="P76" s="265"/>
      <c r="R76" s="570"/>
      <c r="T76" s="268"/>
      <c r="U76" s="267"/>
      <c r="V76" s="267"/>
      <c r="W76" s="184"/>
      <c r="X76" s="124"/>
    </row>
    <row r="77" spans="1:25" ht="15" customHeight="1" x14ac:dyDescent="0.2">
      <c r="A77" s="985" t="s">
        <v>22</v>
      </c>
      <c r="B77" s="987" t="s">
        <v>23</v>
      </c>
      <c r="C77" s="996"/>
      <c r="D77" s="998"/>
      <c r="E77" s="998"/>
      <c r="F77" s="989" t="s">
        <v>81</v>
      </c>
      <c r="G77" s="991" t="s">
        <v>82</v>
      </c>
      <c r="H77" s="98" t="s">
        <v>71</v>
      </c>
      <c r="I77" s="262" t="s">
        <v>126</v>
      </c>
      <c r="J77" s="98" t="s">
        <v>71</v>
      </c>
      <c r="K77" s="571" t="s">
        <v>124</v>
      </c>
      <c r="L77" s="98" t="s">
        <v>71</v>
      </c>
      <c r="M77" s="1016"/>
      <c r="N77" s="1012"/>
      <c r="O77" s="1006"/>
      <c r="P77" s="265"/>
      <c r="T77" s="268"/>
      <c r="U77" s="267"/>
      <c r="V77" s="267"/>
      <c r="W77" s="184"/>
      <c r="X77" s="124"/>
    </row>
    <row r="78" spans="1:25" ht="21" customHeight="1" x14ac:dyDescent="0.2">
      <c r="A78" s="986"/>
      <c r="B78" s="988"/>
      <c r="C78" s="988"/>
      <c r="D78" s="999"/>
      <c r="E78" s="999"/>
      <c r="F78" s="990"/>
      <c r="G78" s="992"/>
      <c r="H78" s="572" t="s">
        <v>127</v>
      </c>
      <c r="I78" s="573" t="s">
        <v>128</v>
      </c>
      <c r="J78" s="572" t="s">
        <v>127</v>
      </c>
      <c r="K78" s="574" t="s">
        <v>125</v>
      </c>
      <c r="L78" s="572" t="s">
        <v>127</v>
      </c>
      <c r="M78" s="1017"/>
      <c r="N78" s="1013"/>
      <c r="O78" s="1007"/>
      <c r="P78" s="265"/>
      <c r="T78" s="268"/>
      <c r="U78" s="267"/>
      <c r="V78" s="267"/>
      <c r="W78" s="184"/>
      <c r="X78" s="124"/>
    </row>
    <row r="79" spans="1:25" ht="15" customHeight="1" x14ac:dyDescent="0.2">
      <c r="A79" s="575">
        <v>1</v>
      </c>
      <c r="B79" s="576" t="s">
        <v>169</v>
      </c>
      <c r="C79" s="576" t="s">
        <v>44</v>
      </c>
      <c r="D79" s="576" t="s">
        <v>5</v>
      </c>
      <c r="E79" s="576" t="s">
        <v>13</v>
      </c>
      <c r="F79" s="576" t="s">
        <v>282</v>
      </c>
      <c r="G79" s="577">
        <v>50</v>
      </c>
      <c r="H79" s="154">
        <f>((G79)*1000)/53</f>
        <v>943.39622641509436</v>
      </c>
      <c r="I79" s="578">
        <v>8320</v>
      </c>
      <c r="J79" s="833">
        <f>I79*1000/12050</f>
        <v>690.45643153526976</v>
      </c>
      <c r="K79" s="580">
        <v>47.5</v>
      </c>
      <c r="L79" s="833">
        <f>(K79-20)*1000/39.1</f>
        <v>703.32480818414319</v>
      </c>
      <c r="M79" s="581">
        <f t="shared" ref="M79:M91" si="16">SUM(H79,J79,L79)</f>
        <v>2337.1774661345071</v>
      </c>
      <c r="N79" s="175">
        <v>1</v>
      </c>
      <c r="O79" s="576" t="s">
        <v>34</v>
      </c>
      <c r="P79" s="657"/>
      <c r="R79" s="83"/>
      <c r="T79" s="268"/>
      <c r="U79" s="267"/>
      <c r="V79" s="267"/>
      <c r="W79" s="184"/>
      <c r="X79" s="124"/>
    </row>
    <row r="80" spans="1:25" ht="15" customHeight="1" x14ac:dyDescent="0.2">
      <c r="A80" s="575">
        <v>2</v>
      </c>
      <c r="B80" s="576" t="s">
        <v>178</v>
      </c>
      <c r="C80" s="576" t="s">
        <v>54</v>
      </c>
      <c r="D80" s="576" t="s">
        <v>5</v>
      </c>
      <c r="E80" s="576" t="s">
        <v>47</v>
      </c>
      <c r="F80" s="576" t="s">
        <v>282</v>
      </c>
      <c r="G80" s="577">
        <v>50</v>
      </c>
      <c r="H80" s="154">
        <f>((G80)*1000)/53</f>
        <v>943.39622641509436</v>
      </c>
      <c r="I80" s="578">
        <v>7650</v>
      </c>
      <c r="J80" s="833">
        <f t="shared" ref="J80:J85" si="17">I80*1000/12050</f>
        <v>634.85477178423241</v>
      </c>
      <c r="K80" s="580">
        <v>46</v>
      </c>
      <c r="L80" s="833">
        <f t="shared" ref="L80:L90" si="18">(K80-20)*1000/39.1</f>
        <v>664.96163682864449</v>
      </c>
      <c r="M80" s="581">
        <f t="shared" si="16"/>
        <v>2243.2126350279714</v>
      </c>
      <c r="N80" s="99">
        <v>2</v>
      </c>
      <c r="O80" s="576" t="s">
        <v>133</v>
      </c>
      <c r="P80" s="657"/>
      <c r="T80" s="268"/>
      <c r="U80" s="267"/>
      <c r="V80" s="267"/>
      <c r="W80" s="184"/>
      <c r="X80" s="124"/>
    </row>
    <row r="81" spans="1:25" ht="15" customHeight="1" x14ac:dyDescent="0.2">
      <c r="A81" s="575">
        <v>3</v>
      </c>
      <c r="B81" s="576" t="s">
        <v>175</v>
      </c>
      <c r="C81" s="576" t="s">
        <v>44</v>
      </c>
      <c r="D81" s="576" t="s">
        <v>5</v>
      </c>
      <c r="E81" s="576" t="s">
        <v>13</v>
      </c>
      <c r="F81" s="576" t="s">
        <v>302</v>
      </c>
      <c r="G81" s="577">
        <v>38</v>
      </c>
      <c r="H81" s="154">
        <f t="shared" ref="H81:H96" si="19">((G81)*1000)/53</f>
        <v>716.98113207547169</v>
      </c>
      <c r="I81" s="578">
        <v>7850</v>
      </c>
      <c r="J81" s="833">
        <f t="shared" si="17"/>
        <v>651.45228215767634</v>
      </c>
      <c r="K81" s="580">
        <v>52.1</v>
      </c>
      <c r="L81" s="833">
        <f t="shared" si="18"/>
        <v>820.97186700767259</v>
      </c>
      <c r="M81" s="581">
        <f t="shared" si="16"/>
        <v>2189.4052812408208</v>
      </c>
      <c r="N81" s="100">
        <v>3</v>
      </c>
      <c r="O81" s="576" t="s">
        <v>29</v>
      </c>
      <c r="P81" s="657"/>
      <c r="R81"/>
      <c r="T81" s="268"/>
      <c r="U81" s="267"/>
      <c r="V81" s="267"/>
      <c r="W81" s="184"/>
      <c r="X81" s="124"/>
    </row>
    <row r="82" spans="1:25" ht="15" customHeight="1" x14ac:dyDescent="0.2">
      <c r="A82" s="575">
        <v>4</v>
      </c>
      <c r="B82" s="576" t="s">
        <v>188</v>
      </c>
      <c r="C82" s="576" t="s">
        <v>44</v>
      </c>
      <c r="D82" s="576" t="s">
        <v>5</v>
      </c>
      <c r="E82" s="576" t="s">
        <v>15</v>
      </c>
      <c r="F82" s="576" t="s">
        <v>294</v>
      </c>
      <c r="G82" s="577">
        <v>44.5</v>
      </c>
      <c r="H82" s="154">
        <f t="shared" si="19"/>
        <v>839.62264150943395</v>
      </c>
      <c r="I82" s="578">
        <v>6120</v>
      </c>
      <c r="J82" s="833">
        <f t="shared" si="17"/>
        <v>507.88381742738591</v>
      </c>
      <c r="K82" s="580">
        <v>47.5</v>
      </c>
      <c r="L82" s="833">
        <f t="shared" si="18"/>
        <v>703.32480818414319</v>
      </c>
      <c r="M82" s="581">
        <f t="shared" si="16"/>
        <v>2050.8312671209633</v>
      </c>
      <c r="N82" s="88">
        <v>4</v>
      </c>
      <c r="O82" s="576" t="s">
        <v>189</v>
      </c>
      <c r="P82" s="657"/>
      <c r="R82" s="69"/>
      <c r="T82" s="268"/>
      <c r="U82" s="267"/>
      <c r="V82" s="267"/>
      <c r="W82" s="184"/>
      <c r="X82" s="124"/>
    </row>
    <row r="83" spans="1:25" s="95" customFormat="1" ht="15" customHeight="1" x14ac:dyDescent="0.2">
      <c r="A83" s="575">
        <v>5</v>
      </c>
      <c r="B83" s="576" t="s">
        <v>191</v>
      </c>
      <c r="C83" s="576" t="s">
        <v>54</v>
      </c>
      <c r="D83" s="576" t="s">
        <v>5</v>
      </c>
      <c r="E83" s="576" t="s">
        <v>11</v>
      </c>
      <c r="F83" s="576" t="s">
        <v>307</v>
      </c>
      <c r="G83" s="577">
        <v>44</v>
      </c>
      <c r="H83" s="154">
        <f t="shared" si="19"/>
        <v>830.18867924528297</v>
      </c>
      <c r="I83" s="578">
        <v>4450</v>
      </c>
      <c r="J83" s="833">
        <f t="shared" si="17"/>
        <v>369.29460580912865</v>
      </c>
      <c r="K83" s="580">
        <v>42.8</v>
      </c>
      <c r="L83" s="833">
        <f t="shared" si="18"/>
        <v>583.12020460358042</v>
      </c>
      <c r="M83" s="581">
        <f t="shared" si="16"/>
        <v>1782.6034896579922</v>
      </c>
      <c r="N83" s="89">
        <v>5</v>
      </c>
      <c r="O83" s="576" t="s">
        <v>34</v>
      </c>
      <c r="P83" s="657"/>
      <c r="R83"/>
      <c r="S83" s="267"/>
      <c r="T83" s="268"/>
      <c r="U83" s="267"/>
      <c r="V83" s="267"/>
      <c r="W83" s="184"/>
      <c r="X83" s="124"/>
      <c r="Y83" s="259"/>
    </row>
    <row r="84" spans="1:25" s="95" customFormat="1" ht="14.25" customHeight="1" x14ac:dyDescent="0.2">
      <c r="A84" s="575">
        <v>6</v>
      </c>
      <c r="B84" s="582" t="s">
        <v>162</v>
      </c>
      <c r="C84" s="493">
        <v>2011</v>
      </c>
      <c r="D84" s="583" t="s">
        <v>5</v>
      </c>
      <c r="E84" s="493" t="s">
        <v>9</v>
      </c>
      <c r="F84" s="584" t="s">
        <v>290</v>
      </c>
      <c r="G84" s="585">
        <v>38</v>
      </c>
      <c r="H84" s="660">
        <f>((G84)*1000)/53</f>
        <v>716.98113207547169</v>
      </c>
      <c r="I84" s="586">
        <v>7070</v>
      </c>
      <c r="J84" s="834">
        <f t="shared" si="17"/>
        <v>586.72199170124486</v>
      </c>
      <c r="K84" s="587">
        <v>38.5</v>
      </c>
      <c r="L84" s="834">
        <f t="shared" si="18"/>
        <v>473.14578005115089</v>
      </c>
      <c r="M84" s="588">
        <f t="shared" si="16"/>
        <v>1776.8489038278674</v>
      </c>
      <c r="N84" s="261">
        <v>6</v>
      </c>
      <c r="O84" s="499" t="s">
        <v>106</v>
      </c>
      <c r="P84" s="661"/>
      <c r="R84" s="69"/>
      <c r="S84" s="267"/>
      <c r="T84" s="268"/>
      <c r="U84" s="267"/>
      <c r="V84" s="267"/>
      <c r="W84" s="184"/>
      <c r="X84" s="124"/>
      <c r="Y84" s="259"/>
    </row>
    <row r="85" spans="1:25" s="95" customFormat="1" ht="15" customHeight="1" x14ac:dyDescent="0.2">
      <c r="A85" s="575">
        <v>7</v>
      </c>
      <c r="B85" s="576" t="s">
        <v>185</v>
      </c>
      <c r="C85" s="576" t="s">
        <v>44</v>
      </c>
      <c r="D85" s="576" t="s">
        <v>5</v>
      </c>
      <c r="E85" s="576" t="s">
        <v>14</v>
      </c>
      <c r="F85" s="576" t="s">
        <v>308</v>
      </c>
      <c r="G85" s="589">
        <v>36.5</v>
      </c>
      <c r="H85" s="187">
        <f t="shared" si="19"/>
        <v>688.67924528301887</v>
      </c>
      <c r="I85" s="590">
        <v>6070</v>
      </c>
      <c r="J85" s="833">
        <f t="shared" si="17"/>
        <v>503.7344398340249</v>
      </c>
      <c r="K85" s="590">
        <v>37.5</v>
      </c>
      <c r="L85" s="833">
        <f t="shared" si="18"/>
        <v>447.57033248081842</v>
      </c>
      <c r="M85" s="581">
        <f t="shared" si="16"/>
        <v>1639.9840175978622</v>
      </c>
      <c r="N85" s="90">
        <v>7</v>
      </c>
      <c r="O85" s="60" t="s">
        <v>147</v>
      </c>
      <c r="P85" s="657"/>
      <c r="R85" s="69"/>
      <c r="S85" s="267"/>
      <c r="T85" s="268"/>
      <c r="U85" s="267"/>
      <c r="V85" s="267"/>
      <c r="W85" s="184"/>
      <c r="X85" s="124"/>
      <c r="Y85" s="259"/>
    </row>
    <row r="86" spans="1:25" s="95" customFormat="1" ht="15" customHeight="1" x14ac:dyDescent="0.2">
      <c r="A86" s="575">
        <v>8</v>
      </c>
      <c r="B86" s="591" t="s">
        <v>187</v>
      </c>
      <c r="C86" s="591" t="s">
        <v>54</v>
      </c>
      <c r="D86" s="591" t="s">
        <v>5</v>
      </c>
      <c r="E86" s="591" t="s">
        <v>28</v>
      </c>
      <c r="F86" s="591" t="s">
        <v>309</v>
      </c>
      <c r="G86" s="592">
        <v>34.5</v>
      </c>
      <c r="H86" s="187">
        <f t="shared" si="19"/>
        <v>650.94339622641508</v>
      </c>
      <c r="I86" s="593">
        <v>6230</v>
      </c>
      <c r="J86" s="835">
        <f t="shared" ref="J86:J96" si="20">I86*1000/12050</f>
        <v>517.01244813278004</v>
      </c>
      <c r="K86" s="593">
        <v>37.200000000000003</v>
      </c>
      <c r="L86" s="835">
        <f t="shared" si="18"/>
        <v>439.89769820971873</v>
      </c>
      <c r="M86" s="581">
        <f t="shared" si="16"/>
        <v>1607.8535425689138</v>
      </c>
      <c r="N86" s="90">
        <v>8</v>
      </c>
      <c r="O86" s="594" t="s">
        <v>237</v>
      </c>
      <c r="P86" s="657"/>
      <c r="R86" s="69"/>
      <c r="S86" s="267"/>
      <c r="T86" s="268"/>
      <c r="U86" s="267"/>
      <c r="V86" s="267"/>
      <c r="W86" s="184"/>
      <c r="X86" s="124"/>
      <c r="Y86" s="259"/>
    </row>
    <row r="87" spans="1:25" s="95" customFormat="1" ht="15" customHeight="1" x14ac:dyDescent="0.2">
      <c r="A87" s="575">
        <v>9</v>
      </c>
      <c r="B87" s="591" t="s">
        <v>248</v>
      </c>
      <c r="C87" s="591" t="s">
        <v>44</v>
      </c>
      <c r="D87" s="591" t="s">
        <v>5</v>
      </c>
      <c r="E87" s="591" t="s">
        <v>15</v>
      </c>
      <c r="F87" s="591" t="s">
        <v>310</v>
      </c>
      <c r="G87" s="592">
        <v>31.5</v>
      </c>
      <c r="H87" s="187">
        <f t="shared" si="19"/>
        <v>594.33962264150944</v>
      </c>
      <c r="I87" s="593">
        <v>3670</v>
      </c>
      <c r="J87" s="835">
        <f t="shared" si="20"/>
        <v>304.56431535269712</v>
      </c>
      <c r="K87" s="593">
        <v>44.1</v>
      </c>
      <c r="L87" s="835">
        <f t="shared" si="18"/>
        <v>616.36828644501281</v>
      </c>
      <c r="M87" s="581">
        <f t="shared" si="16"/>
        <v>1515.2722244392194</v>
      </c>
      <c r="N87" s="90">
        <v>9</v>
      </c>
      <c r="O87" s="594" t="s">
        <v>206</v>
      </c>
      <c r="P87" s="657"/>
      <c r="R87" s="69"/>
      <c r="S87" s="79"/>
      <c r="T87" s="79"/>
      <c r="U87" s="79"/>
      <c r="V87" s="79"/>
      <c r="W87" s="79"/>
      <c r="X87" s="79"/>
      <c r="Y87" s="259"/>
    </row>
    <row r="88" spans="1:25" s="95" customFormat="1" ht="15" customHeight="1" x14ac:dyDescent="0.2">
      <c r="A88" s="575">
        <v>10</v>
      </c>
      <c r="B88" s="591" t="s">
        <v>255</v>
      </c>
      <c r="C88" s="591" t="s">
        <v>44</v>
      </c>
      <c r="D88" s="591" t="s">
        <v>5</v>
      </c>
      <c r="E88" s="591" t="s">
        <v>28</v>
      </c>
      <c r="F88" s="591" t="s">
        <v>311</v>
      </c>
      <c r="G88" s="592">
        <v>38.5</v>
      </c>
      <c r="H88" s="187">
        <f t="shared" si="19"/>
        <v>726.41509433962267</v>
      </c>
      <c r="I88" s="593">
        <v>3460</v>
      </c>
      <c r="J88" s="835">
        <f t="shared" si="20"/>
        <v>287.13692946058092</v>
      </c>
      <c r="K88" s="595">
        <v>37</v>
      </c>
      <c r="L88" s="835">
        <f t="shared" si="18"/>
        <v>434.78260869565219</v>
      </c>
      <c r="M88" s="581">
        <f t="shared" si="16"/>
        <v>1448.3346324958559</v>
      </c>
      <c r="N88" s="90">
        <v>10</v>
      </c>
      <c r="O88" s="594" t="s">
        <v>237</v>
      </c>
      <c r="P88" s="657"/>
      <c r="R88" s="69"/>
      <c r="S88" s="79"/>
      <c r="T88" s="79"/>
      <c r="U88" s="79"/>
      <c r="V88" s="79"/>
      <c r="W88" s="79"/>
      <c r="X88" s="79"/>
      <c r="Y88" s="259"/>
    </row>
    <row r="89" spans="1:25" s="95" customFormat="1" ht="15" customHeight="1" x14ac:dyDescent="0.2">
      <c r="A89" s="575">
        <v>11</v>
      </c>
      <c r="B89" s="591" t="s">
        <v>195</v>
      </c>
      <c r="C89" s="591" t="s">
        <v>44</v>
      </c>
      <c r="D89" s="591" t="s">
        <v>5</v>
      </c>
      <c r="E89" s="591" t="s">
        <v>10</v>
      </c>
      <c r="F89" s="591" t="s">
        <v>312</v>
      </c>
      <c r="G89" s="592">
        <v>32</v>
      </c>
      <c r="H89" s="187">
        <f t="shared" si="19"/>
        <v>603.77358490566041</v>
      </c>
      <c r="I89" s="593">
        <v>4830</v>
      </c>
      <c r="J89" s="835">
        <f t="shared" si="20"/>
        <v>400.82987551867222</v>
      </c>
      <c r="K89" s="595">
        <v>32</v>
      </c>
      <c r="L89" s="835">
        <f t="shared" si="18"/>
        <v>306.90537084398977</v>
      </c>
      <c r="M89" s="581">
        <f t="shared" si="16"/>
        <v>1311.5088312683224</v>
      </c>
      <c r="N89" s="91">
        <v>11</v>
      </c>
      <c r="O89" s="594" t="s">
        <v>55</v>
      </c>
      <c r="P89" s="657"/>
      <c r="R89" s="69"/>
      <c r="S89" s="79"/>
      <c r="T89" s="79"/>
      <c r="U89" s="79"/>
      <c r="V89" s="79"/>
      <c r="W89" s="79"/>
      <c r="X89" s="79"/>
      <c r="Y89" s="259"/>
    </row>
    <row r="90" spans="1:25" s="95" customFormat="1" ht="15" customHeight="1" thickBot="1" x14ac:dyDescent="0.25">
      <c r="A90" s="840">
        <v>12</v>
      </c>
      <c r="B90" s="841" t="s">
        <v>313</v>
      </c>
      <c r="C90" s="841" t="s">
        <v>54</v>
      </c>
      <c r="D90" s="841" t="s">
        <v>5</v>
      </c>
      <c r="E90" s="841" t="s">
        <v>14</v>
      </c>
      <c r="F90" s="841" t="s">
        <v>291</v>
      </c>
      <c r="G90" s="842">
        <v>40</v>
      </c>
      <c r="H90" s="189">
        <f t="shared" si="19"/>
        <v>754.71698113207549</v>
      </c>
      <c r="I90" s="843">
        <v>2380</v>
      </c>
      <c r="J90" s="844">
        <f t="shared" si="20"/>
        <v>197.51037344398341</v>
      </c>
      <c r="K90" s="845">
        <v>34</v>
      </c>
      <c r="L90" s="844">
        <f t="shared" si="18"/>
        <v>358.05626598465471</v>
      </c>
      <c r="M90" s="612">
        <f t="shared" si="16"/>
        <v>1310.2836205607136</v>
      </c>
      <c r="N90" s="92">
        <v>12</v>
      </c>
      <c r="O90" s="846" t="s">
        <v>123</v>
      </c>
      <c r="P90" s="657"/>
      <c r="R90" s="69"/>
      <c r="S90" s="79"/>
      <c r="T90" s="79"/>
      <c r="U90" s="79"/>
      <c r="V90" s="79"/>
      <c r="W90" s="79"/>
      <c r="X90" s="79"/>
      <c r="Y90" s="259"/>
    </row>
    <row r="91" spans="1:25" ht="15" customHeight="1" thickTop="1" x14ac:dyDescent="0.2">
      <c r="A91" s="839">
        <v>13</v>
      </c>
      <c r="B91" s="44" t="s">
        <v>204</v>
      </c>
      <c r="C91" s="67">
        <v>2011</v>
      </c>
      <c r="D91" s="550" t="s">
        <v>5</v>
      </c>
      <c r="E91" s="596" t="s">
        <v>9</v>
      </c>
      <c r="F91" s="597" t="s">
        <v>303</v>
      </c>
      <c r="G91" s="598">
        <v>28.5</v>
      </c>
      <c r="H91" s="190">
        <f t="shared" si="19"/>
        <v>537.7358490566038</v>
      </c>
      <c r="I91" s="599">
        <v>3180</v>
      </c>
      <c r="J91" s="823">
        <f t="shared" si="20"/>
        <v>263.90041493775931</v>
      </c>
      <c r="K91" s="127">
        <v>30.5</v>
      </c>
      <c r="L91" s="836">
        <f>(K91-20)*1000/39.1</f>
        <v>268.54219948849106</v>
      </c>
      <c r="M91" s="517">
        <f t="shared" si="16"/>
        <v>1070.1784634828541</v>
      </c>
      <c r="N91" s="116"/>
      <c r="O91" s="600" t="s">
        <v>106</v>
      </c>
      <c r="P91" s="263"/>
      <c r="R91" s="180"/>
      <c r="S91" s="150"/>
      <c r="T91" s="75"/>
      <c r="U91" s="150"/>
      <c r="V91" s="159"/>
      <c r="W91" s="191"/>
      <c r="X91" s="152"/>
    </row>
    <row r="92" spans="1:25" ht="15" customHeight="1" x14ac:dyDescent="0.2">
      <c r="A92" s="575">
        <v>14</v>
      </c>
      <c r="B92" s="18" t="s">
        <v>314</v>
      </c>
      <c r="C92" s="269">
        <v>2009</v>
      </c>
      <c r="D92" s="269" t="s">
        <v>5</v>
      </c>
      <c r="E92" s="147" t="s">
        <v>9</v>
      </c>
      <c r="F92" s="601" t="s">
        <v>312</v>
      </c>
      <c r="G92" s="602">
        <v>32</v>
      </c>
      <c r="H92" s="187">
        <f t="shared" si="19"/>
        <v>603.77358490566041</v>
      </c>
      <c r="I92" s="603">
        <v>2920</v>
      </c>
      <c r="J92" s="822">
        <f t="shared" si="20"/>
        <v>242.32365145228215</v>
      </c>
      <c r="K92" s="604">
        <v>17.8</v>
      </c>
      <c r="L92" s="837">
        <v>0</v>
      </c>
      <c r="M92" s="581">
        <f>H92+J92+L92</f>
        <v>846.09723635794262</v>
      </c>
      <c r="N92" s="192"/>
      <c r="O92" s="606" t="s">
        <v>106</v>
      </c>
      <c r="P92" s="263"/>
      <c r="R92" s="180"/>
      <c r="S92" s="150"/>
      <c r="T92" s="75"/>
      <c r="U92" s="150"/>
      <c r="V92" s="159"/>
      <c r="W92" s="191"/>
      <c r="X92" s="152"/>
    </row>
    <row r="93" spans="1:25" ht="15" customHeight="1" x14ac:dyDescent="0.2">
      <c r="A93" s="575">
        <v>15</v>
      </c>
      <c r="B93" s="18" t="s">
        <v>164</v>
      </c>
      <c r="C93" s="269">
        <v>2012</v>
      </c>
      <c r="D93" s="269" t="s">
        <v>6</v>
      </c>
      <c r="E93" s="147" t="s">
        <v>9</v>
      </c>
      <c r="F93" s="601" t="s">
        <v>315</v>
      </c>
      <c r="G93" s="602">
        <v>12</v>
      </c>
      <c r="H93" s="187">
        <f t="shared" si="19"/>
        <v>226.41509433962264</v>
      </c>
      <c r="I93" s="607">
        <v>4010</v>
      </c>
      <c r="J93" s="822">
        <f t="shared" si="20"/>
        <v>332.78008298755185</v>
      </c>
      <c r="K93" s="604">
        <v>27.2</v>
      </c>
      <c r="L93" s="837">
        <f>(K93-20)*1000/39.1</f>
        <v>184.14322250639384</v>
      </c>
      <c r="M93" s="581">
        <f>H93+J93+L93</f>
        <v>743.33839983356836</v>
      </c>
      <c r="N93" s="117"/>
      <c r="O93" s="606" t="s">
        <v>106</v>
      </c>
      <c r="P93" s="263"/>
      <c r="R93" s="180"/>
      <c r="S93" s="150"/>
      <c r="T93" s="75"/>
      <c r="U93" s="150"/>
      <c r="V93" s="159"/>
      <c r="W93" s="191"/>
      <c r="X93" s="152"/>
    </row>
    <row r="94" spans="1:25" ht="15" customHeight="1" x14ac:dyDescent="0.2">
      <c r="A94" s="575">
        <v>16</v>
      </c>
      <c r="B94" s="18" t="s">
        <v>199</v>
      </c>
      <c r="C94" s="269">
        <v>2014</v>
      </c>
      <c r="D94" s="269" t="s">
        <v>7</v>
      </c>
      <c r="E94" s="147" t="s">
        <v>9</v>
      </c>
      <c r="F94" s="601" t="s">
        <v>315</v>
      </c>
      <c r="G94" s="602">
        <v>12</v>
      </c>
      <c r="H94" s="187">
        <f t="shared" si="19"/>
        <v>226.41509433962264</v>
      </c>
      <c r="I94" s="603">
        <v>3820</v>
      </c>
      <c r="J94" s="822">
        <f t="shared" si="20"/>
        <v>317.01244813278009</v>
      </c>
      <c r="K94" s="604">
        <v>21.5</v>
      </c>
      <c r="L94" s="837">
        <f>(K94-20)*1000/39.1</f>
        <v>38.363171355498721</v>
      </c>
      <c r="M94" s="581">
        <f>H94+J94+L94</f>
        <v>581.79071382790141</v>
      </c>
      <c r="N94" s="117"/>
      <c r="O94" s="606" t="s">
        <v>106</v>
      </c>
      <c r="P94" s="263"/>
      <c r="R94" s="179"/>
      <c r="S94" s="150"/>
      <c r="T94" s="75"/>
      <c r="U94" s="150"/>
      <c r="V94" s="159"/>
      <c r="W94" s="193"/>
      <c r="X94" s="152"/>
    </row>
    <row r="95" spans="1:25" ht="15" customHeight="1" x14ac:dyDescent="0.2">
      <c r="A95" s="575">
        <v>17</v>
      </c>
      <c r="B95" s="18" t="s">
        <v>203</v>
      </c>
      <c r="C95" s="269">
        <v>2013</v>
      </c>
      <c r="D95" s="36" t="s">
        <v>6</v>
      </c>
      <c r="E95" s="147" t="s">
        <v>9</v>
      </c>
      <c r="F95" s="601" t="s">
        <v>315</v>
      </c>
      <c r="G95" s="602">
        <v>12</v>
      </c>
      <c r="H95" s="187">
        <f t="shared" si="19"/>
        <v>226.41509433962264</v>
      </c>
      <c r="I95" s="603">
        <v>3240</v>
      </c>
      <c r="J95" s="822">
        <f t="shared" si="20"/>
        <v>268.87966804979254</v>
      </c>
      <c r="K95" s="604">
        <v>22.2</v>
      </c>
      <c r="L95" s="837">
        <f>(K95-20)*1000/39.1</f>
        <v>56.265984654731433</v>
      </c>
      <c r="M95" s="581">
        <f>H95+J95+L95</f>
        <v>551.56074704414664</v>
      </c>
      <c r="N95" s="192"/>
      <c r="O95" s="606" t="s">
        <v>106</v>
      </c>
      <c r="P95" s="263"/>
      <c r="R95" s="268"/>
      <c r="S95" s="150"/>
      <c r="T95" s="75"/>
      <c r="U95" s="150"/>
      <c r="V95" s="159"/>
      <c r="W95" s="193"/>
      <c r="X95" s="152"/>
    </row>
    <row r="96" spans="1:25" ht="15" customHeight="1" thickBot="1" x14ac:dyDescent="0.25">
      <c r="A96" s="575">
        <v>18</v>
      </c>
      <c r="B96" s="114" t="s">
        <v>201</v>
      </c>
      <c r="C96" s="43">
        <v>2014</v>
      </c>
      <c r="D96" s="43" t="s">
        <v>7</v>
      </c>
      <c r="E96" s="177" t="s">
        <v>9</v>
      </c>
      <c r="F96" s="608" t="s">
        <v>316</v>
      </c>
      <c r="G96" s="609">
        <v>8</v>
      </c>
      <c r="H96" s="187">
        <f t="shared" si="19"/>
        <v>150.9433962264151</v>
      </c>
      <c r="I96" s="610">
        <v>3600</v>
      </c>
      <c r="J96" s="832">
        <f t="shared" si="20"/>
        <v>298.75518672199172</v>
      </c>
      <c r="K96" s="611">
        <v>21.8</v>
      </c>
      <c r="L96" s="838">
        <f>(K96-20)*1000/39.1</f>
        <v>46.035805626598481</v>
      </c>
      <c r="M96" s="612">
        <f>H96+J96+L96</f>
        <v>495.73438857500531</v>
      </c>
      <c r="N96" s="613"/>
      <c r="O96" s="614" t="s">
        <v>106</v>
      </c>
      <c r="P96" s="263"/>
      <c r="R96" s="143"/>
      <c r="S96" s="150"/>
      <c r="T96" s="75"/>
      <c r="U96" s="150"/>
      <c r="V96" s="159"/>
      <c r="W96" s="193"/>
      <c r="X96" s="152"/>
    </row>
    <row r="97" spans="1:25" s="200" customFormat="1" ht="12.75" customHeight="1" thickTop="1" x14ac:dyDescent="0.2">
      <c r="A97" s="182"/>
      <c r="B97" s="1018" t="s">
        <v>120</v>
      </c>
      <c r="C97" s="1018"/>
      <c r="D97" s="1018"/>
      <c r="E97" s="1018"/>
      <c r="F97" s="1018"/>
      <c r="G97" s="1018"/>
      <c r="H97" s="1018"/>
      <c r="I97" s="1018"/>
      <c r="J97" s="1018"/>
      <c r="K97" s="1018"/>
      <c r="L97" s="1018"/>
      <c r="M97" s="1018"/>
      <c r="N97" s="1018"/>
      <c r="O97" s="1018"/>
      <c r="P97" s="194"/>
      <c r="Q97"/>
      <c r="R97" s="195"/>
      <c r="S97" s="194"/>
      <c r="T97" s="196"/>
      <c r="U97" s="194"/>
      <c r="V97" s="194"/>
      <c r="W97" s="197"/>
      <c r="X97" s="198"/>
      <c r="Y97" s="199"/>
    </row>
    <row r="98" spans="1:25" s="200" customFormat="1" ht="12.75" customHeight="1" x14ac:dyDescent="0.2">
      <c r="A98" s="182"/>
      <c r="B98" s="183" t="s">
        <v>121</v>
      </c>
      <c r="C98" s="201"/>
      <c r="D98" s="201"/>
      <c r="E98" s="201"/>
      <c r="F98" s="201"/>
      <c r="G98" s="202"/>
      <c r="H98" s="201"/>
      <c r="I98" s="203"/>
      <c r="J98" s="201"/>
      <c r="K98" s="201"/>
      <c r="L98" s="201"/>
      <c r="M98" s="118"/>
      <c r="N98" s="204"/>
      <c r="O98" s="205"/>
      <c r="P98" s="194"/>
      <c r="Q98"/>
      <c r="R98" s="195"/>
      <c r="S98" s="194"/>
      <c r="T98" s="196"/>
      <c r="U98" s="194"/>
      <c r="V98" s="194"/>
      <c r="W98" s="197"/>
      <c r="X98" s="198"/>
      <c r="Y98" s="199"/>
    </row>
    <row r="99" spans="1:25" s="200" customFormat="1" ht="12.75" customHeight="1" x14ac:dyDescent="0.2">
      <c r="A99" s="206"/>
      <c r="B99" s="206" t="s">
        <v>129</v>
      </c>
      <c r="C99" s="207"/>
      <c r="D99" s="183"/>
      <c r="E99" s="183"/>
      <c r="F99" s="207"/>
      <c r="G99" s="208"/>
      <c r="H99" s="183"/>
      <c r="I99" s="181" t="s">
        <v>106</v>
      </c>
      <c r="J99" s="182" t="s">
        <v>122</v>
      </c>
      <c r="K99" s="183"/>
      <c r="L99" s="183"/>
      <c r="M99" s="209"/>
      <c r="N99" s="210"/>
      <c r="O99" s="205"/>
      <c r="P99" s="194"/>
      <c r="Q99"/>
      <c r="R99" s="195"/>
      <c r="S99" s="194"/>
      <c r="T99" s="196"/>
      <c r="U99" s="194"/>
      <c r="V99" s="194"/>
      <c r="W99" s="197"/>
      <c r="X99" s="198"/>
      <c r="Y99" s="199"/>
    </row>
    <row r="100" spans="1:25" s="200" customFormat="1" ht="12.75" customHeight="1" x14ac:dyDescent="0.2">
      <c r="A100" s="206"/>
      <c r="B100" s="182" t="s">
        <v>293</v>
      </c>
      <c r="C100" s="207"/>
      <c r="D100" s="183"/>
      <c r="E100" s="183"/>
      <c r="F100" s="207"/>
      <c r="G100" s="208"/>
      <c r="H100" s="183"/>
      <c r="I100" s="181"/>
      <c r="J100" s="182"/>
      <c r="K100" s="183"/>
      <c r="L100" s="183"/>
      <c r="M100" s="209"/>
      <c r="N100" s="210"/>
      <c r="O100" s="205"/>
      <c r="P100" s="194"/>
      <c r="Q100"/>
      <c r="R100" s="195"/>
      <c r="S100" s="194"/>
      <c r="T100" s="196"/>
      <c r="U100" s="194"/>
      <c r="V100" s="194"/>
      <c r="W100" s="197"/>
      <c r="X100" s="198"/>
      <c r="Y100" s="199"/>
    </row>
    <row r="101" spans="1:25" s="200" customFormat="1" ht="12.75" customHeight="1" x14ac:dyDescent="0.2">
      <c r="A101" s="206"/>
      <c r="C101" s="207"/>
      <c r="D101" s="183"/>
      <c r="E101" s="183"/>
      <c r="F101" s="207"/>
      <c r="G101" s="208"/>
      <c r="H101" s="183"/>
      <c r="I101" s="181"/>
      <c r="J101" s="182"/>
      <c r="K101" s="183"/>
      <c r="L101" s="183"/>
      <c r="M101" s="209"/>
      <c r="N101" s="210"/>
      <c r="O101" s="205"/>
      <c r="P101" s="194"/>
      <c r="Q101"/>
      <c r="R101" s="195"/>
      <c r="S101" s="194"/>
      <c r="T101" s="196"/>
      <c r="U101" s="194"/>
      <c r="V101" s="194"/>
      <c r="W101" s="197"/>
      <c r="X101" s="198"/>
      <c r="Y101" s="199"/>
    </row>
    <row r="102" spans="1:25" s="200" customFormat="1" ht="12.75" customHeight="1" x14ac:dyDescent="0.2">
      <c r="A102" s="107"/>
      <c r="B102" s="107" t="s">
        <v>304</v>
      </c>
      <c r="C102" s="110"/>
      <c r="D102" s="110"/>
      <c r="E102" s="110"/>
      <c r="F102" s="110"/>
      <c r="G102" s="110"/>
      <c r="H102" s="110"/>
      <c r="I102" s="615"/>
      <c r="J102" s="110"/>
      <c r="K102" s="110"/>
      <c r="L102" s="110"/>
      <c r="M102" s="110"/>
      <c r="N102" s="107"/>
      <c r="O102" s="210"/>
      <c r="P102" s="616"/>
      <c r="Q102"/>
      <c r="R102" s="195"/>
      <c r="S102" s="194"/>
      <c r="T102" s="196"/>
      <c r="U102" s="194"/>
      <c r="V102" s="194"/>
      <c r="W102" s="197"/>
      <c r="X102" s="198"/>
      <c r="Y102" s="199"/>
    </row>
    <row r="103" spans="1:25" ht="12" customHeight="1" x14ac:dyDescent="0.2">
      <c r="A103" s="617" t="s">
        <v>317</v>
      </c>
      <c r="B103" s="576" t="s">
        <v>318</v>
      </c>
      <c r="C103" s="576" t="s">
        <v>49</v>
      </c>
      <c r="D103" s="576" t="s">
        <v>5</v>
      </c>
      <c r="E103" s="576" t="s">
        <v>118</v>
      </c>
      <c r="F103" s="576" t="s">
        <v>319</v>
      </c>
      <c r="G103" s="658">
        <v>12</v>
      </c>
      <c r="H103" s="579">
        <f>((G103)*1000)/55</f>
        <v>218.18181818181819</v>
      </c>
      <c r="I103" s="576">
        <v>7070</v>
      </c>
      <c r="J103" s="579">
        <f>I103*1000/12050</f>
        <v>586.72199170124486</v>
      </c>
      <c r="K103" s="576">
        <v>38.1</v>
      </c>
      <c r="L103" s="605">
        <f>(K103-20)*1000/39.1</f>
        <v>462.91560102301787</v>
      </c>
      <c r="M103" s="576">
        <v>1276.06</v>
      </c>
      <c r="N103" s="576"/>
      <c r="O103" s="60" t="s">
        <v>55</v>
      </c>
      <c r="P103"/>
      <c r="R103" s="214"/>
      <c r="T103" s="215"/>
      <c r="U103" s="267"/>
      <c r="V103" s="267"/>
      <c r="W103" s="216"/>
      <c r="X103" s="124"/>
    </row>
    <row r="104" spans="1:25" ht="12" customHeight="1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R104" s="214"/>
      <c r="T104" s="215"/>
      <c r="U104" s="267"/>
      <c r="V104" s="267"/>
      <c r="W104" s="216"/>
      <c r="X104" s="124"/>
    </row>
    <row r="105" spans="1:25" ht="12" customHeight="1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R105" s="214"/>
      <c r="T105" s="215"/>
      <c r="U105" s="267"/>
      <c r="V105" s="267"/>
      <c r="W105" s="216"/>
      <c r="X105" s="124"/>
    </row>
    <row r="106" spans="1:25" ht="12" customHeight="1" x14ac:dyDescent="0.2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R106" s="214"/>
      <c r="T106" s="215"/>
      <c r="U106" s="267"/>
      <c r="V106" s="267"/>
      <c r="W106" s="216"/>
      <c r="X106" s="124"/>
    </row>
    <row r="107" spans="1:25" ht="12" customHeight="1" x14ac:dyDescent="0.2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R107" s="214"/>
      <c r="T107" s="215"/>
      <c r="U107" s="267"/>
      <c r="V107" s="267"/>
      <c r="W107" s="216"/>
      <c r="X107" s="124"/>
    </row>
    <row r="108" spans="1:25" x14ac:dyDescent="0.2">
      <c r="A108" s="905" t="s">
        <v>19</v>
      </c>
      <c r="B108" s="905"/>
      <c r="C108" s="905"/>
      <c r="D108" s="905"/>
      <c r="E108" s="905"/>
      <c r="F108" s="905"/>
      <c r="G108" s="905"/>
      <c r="H108" s="905"/>
      <c r="I108" s="905"/>
      <c r="J108" s="905"/>
      <c r="K108" s="905"/>
      <c r="L108" s="905"/>
      <c r="M108" s="905"/>
      <c r="N108" s="905"/>
      <c r="O108" s="905"/>
      <c r="P108"/>
      <c r="R108"/>
      <c r="S108"/>
      <c r="T108"/>
      <c r="U108"/>
      <c r="V108"/>
      <c r="W108"/>
      <c r="X108"/>
      <c r="Y108"/>
    </row>
    <row r="109" spans="1:25" x14ac:dyDescent="0.2">
      <c r="A109" s="905" t="s">
        <v>20</v>
      </c>
      <c r="B109" s="905"/>
      <c r="C109" s="905"/>
      <c r="D109" s="905"/>
      <c r="E109" s="905"/>
      <c r="F109" s="905"/>
      <c r="G109" s="905"/>
      <c r="H109" s="905"/>
      <c r="I109" s="905"/>
      <c r="J109" s="905"/>
      <c r="K109" s="905"/>
      <c r="L109" s="905"/>
      <c r="M109" s="905"/>
      <c r="N109" s="905"/>
      <c r="O109" s="905"/>
      <c r="P109"/>
      <c r="R109"/>
      <c r="S109"/>
      <c r="T109"/>
      <c r="U109"/>
      <c r="V109"/>
      <c r="W109"/>
      <c r="X109"/>
      <c r="Y109"/>
    </row>
    <row r="110" spans="1:25" x14ac:dyDescent="0.2">
      <c r="A110" s="905" t="s">
        <v>72</v>
      </c>
      <c r="B110" s="905"/>
      <c r="C110" s="905"/>
      <c r="D110" s="905"/>
      <c r="E110" s="905"/>
      <c r="F110" s="905"/>
      <c r="G110" s="905"/>
      <c r="H110" s="905"/>
      <c r="I110" s="905"/>
      <c r="J110" s="905"/>
      <c r="K110" s="905"/>
      <c r="L110" s="905"/>
      <c r="M110" s="905"/>
      <c r="N110" s="905"/>
      <c r="O110" s="905"/>
      <c r="P110"/>
      <c r="R110"/>
      <c r="S110"/>
      <c r="T110"/>
      <c r="U110"/>
      <c r="V110"/>
      <c r="W110"/>
      <c r="X110"/>
      <c r="Y110"/>
    </row>
    <row r="111" spans="1:25" x14ac:dyDescent="0.2">
      <c r="A111" s="107"/>
      <c r="B111" s="125"/>
      <c r="C111" s="85"/>
      <c r="D111" s="85"/>
      <c r="E111" s="85"/>
      <c r="F111" s="659"/>
      <c r="G111" s="85"/>
      <c r="H111" s="85" t="s">
        <v>320</v>
      </c>
      <c r="I111" s="186"/>
      <c r="J111" s="85"/>
      <c r="K111" s="85"/>
      <c r="L111" s="85"/>
      <c r="M111" s="85"/>
      <c r="N111" s="27"/>
      <c r="O111" s="205"/>
      <c r="P111"/>
      <c r="R111"/>
      <c r="S111"/>
      <c r="T111"/>
      <c r="U111"/>
      <c r="V111"/>
      <c r="W111"/>
      <c r="X111"/>
      <c r="Y111"/>
    </row>
    <row r="112" spans="1:25" ht="21" customHeight="1" x14ac:dyDescent="0.2">
      <c r="A112" s="994" t="s">
        <v>320</v>
      </c>
      <c r="B112" s="995"/>
      <c r="C112" s="1019" t="s">
        <v>73</v>
      </c>
      <c r="D112" s="1020" t="s">
        <v>74</v>
      </c>
      <c r="E112" s="1020" t="s">
        <v>17</v>
      </c>
      <c r="F112" s="1021" t="s">
        <v>75</v>
      </c>
      <c r="G112" s="1021"/>
      <c r="H112" s="1021"/>
      <c r="I112" s="1022" t="s">
        <v>76</v>
      </c>
      <c r="J112" s="1022"/>
      <c r="K112" s="1022" t="s">
        <v>77</v>
      </c>
      <c r="L112" s="1022"/>
      <c r="M112" s="1023" t="s">
        <v>78</v>
      </c>
      <c r="N112" s="1024" t="s">
        <v>79</v>
      </c>
      <c r="O112" s="1025" t="s">
        <v>80</v>
      </c>
      <c r="P112"/>
      <c r="R112"/>
      <c r="S112"/>
      <c r="T112"/>
      <c r="U112"/>
      <c r="V112"/>
      <c r="W112"/>
      <c r="X112"/>
      <c r="Y112"/>
    </row>
    <row r="113" spans="1:25" ht="38.25" customHeight="1" x14ac:dyDescent="0.2">
      <c r="A113" s="618" t="s">
        <v>22</v>
      </c>
      <c r="B113" s="619" t="s">
        <v>23</v>
      </c>
      <c r="C113" s="1019"/>
      <c r="D113" s="1020"/>
      <c r="E113" s="1020"/>
      <c r="F113" s="258" t="s">
        <v>81</v>
      </c>
      <c r="G113" s="258" t="s">
        <v>82</v>
      </c>
      <c r="H113" s="218" t="s">
        <v>85</v>
      </c>
      <c r="I113" s="256" t="s">
        <v>83</v>
      </c>
      <c r="J113" s="218" t="s">
        <v>86</v>
      </c>
      <c r="K113" s="256" t="s">
        <v>84</v>
      </c>
      <c r="L113" s="218" t="s">
        <v>86</v>
      </c>
      <c r="M113" s="1023"/>
      <c r="N113" s="1024"/>
      <c r="O113" s="1025"/>
      <c r="P113"/>
      <c r="R113"/>
      <c r="S113"/>
      <c r="T113"/>
      <c r="U113"/>
      <c r="V113"/>
      <c r="W113"/>
      <c r="X113"/>
      <c r="Y113"/>
    </row>
    <row r="114" spans="1:25" ht="13.5" customHeight="1" x14ac:dyDescent="0.2">
      <c r="A114" s="620" t="s">
        <v>87</v>
      </c>
      <c r="B114" s="621" t="s">
        <v>212</v>
      </c>
      <c r="C114" s="621" t="s">
        <v>62</v>
      </c>
      <c r="D114" s="87" t="s">
        <v>6</v>
      </c>
      <c r="E114" s="622" t="s">
        <v>12</v>
      </c>
      <c r="F114" s="623" t="s">
        <v>56</v>
      </c>
      <c r="G114" s="624">
        <v>44</v>
      </c>
      <c r="H114" s="237">
        <f t="shared" ref="H114:H129" si="21">((G114)*1000)/56</f>
        <v>785.71428571428567</v>
      </c>
      <c r="I114" s="59">
        <v>3900</v>
      </c>
      <c r="J114" s="237">
        <f t="shared" ref="J114:J129" si="22">(I114*1000)/6630</f>
        <v>588.23529411764707</v>
      </c>
      <c r="K114" s="59">
        <v>29.9</v>
      </c>
      <c r="L114" s="237">
        <f t="shared" ref="L114:L125" si="23">(K114-10)*1000/25.3</f>
        <v>786.56126482213438</v>
      </c>
      <c r="M114" s="824">
        <f t="shared" ref="M114:M129" si="24">H114+J114+L114</f>
        <v>2160.5108446540671</v>
      </c>
      <c r="N114" s="175">
        <v>1</v>
      </c>
      <c r="O114" s="625" t="s">
        <v>115</v>
      </c>
      <c r="P114"/>
      <c r="R114"/>
      <c r="S114"/>
      <c r="T114"/>
      <c r="U114"/>
      <c r="V114"/>
      <c r="W114"/>
      <c r="X114"/>
      <c r="Y114"/>
    </row>
    <row r="115" spans="1:25" ht="13.5" customHeight="1" x14ac:dyDescent="0.2">
      <c r="A115" s="620" t="s">
        <v>89</v>
      </c>
      <c r="B115" s="771" t="s">
        <v>164</v>
      </c>
      <c r="C115" s="52">
        <v>2012</v>
      </c>
      <c r="D115" s="52" t="s">
        <v>6</v>
      </c>
      <c r="E115" s="799" t="s">
        <v>9</v>
      </c>
      <c r="F115" s="800" t="s">
        <v>321</v>
      </c>
      <c r="G115" s="801">
        <v>38</v>
      </c>
      <c r="H115" s="818">
        <f t="shared" si="21"/>
        <v>678.57142857142856</v>
      </c>
      <c r="I115" s="802">
        <v>4010</v>
      </c>
      <c r="J115" s="818">
        <f t="shared" si="22"/>
        <v>604.82654600301657</v>
      </c>
      <c r="K115" s="772">
        <v>27.2</v>
      </c>
      <c r="L115" s="818">
        <f t="shared" si="23"/>
        <v>679.84189723320151</v>
      </c>
      <c r="M115" s="825">
        <f t="shared" si="24"/>
        <v>1963.2398718076465</v>
      </c>
      <c r="N115" s="803">
        <v>2</v>
      </c>
      <c r="O115" s="804" t="s">
        <v>106</v>
      </c>
      <c r="P115"/>
      <c r="R115"/>
      <c r="S115"/>
      <c r="T115"/>
      <c r="U115"/>
      <c r="V115"/>
      <c r="W115"/>
      <c r="X115"/>
      <c r="Y115"/>
    </row>
    <row r="116" spans="1:25" ht="13.5" customHeight="1" x14ac:dyDescent="0.2">
      <c r="A116" s="620" t="s">
        <v>90</v>
      </c>
      <c r="B116" s="621" t="s">
        <v>208</v>
      </c>
      <c r="C116" s="621" t="s">
        <v>60</v>
      </c>
      <c r="D116" s="87" t="s">
        <v>6</v>
      </c>
      <c r="E116" s="622" t="s">
        <v>13</v>
      </c>
      <c r="F116" s="623" t="s">
        <v>322</v>
      </c>
      <c r="G116" s="626">
        <v>42.5</v>
      </c>
      <c r="H116" s="237">
        <f t="shared" si="21"/>
        <v>758.92857142857144</v>
      </c>
      <c r="I116" s="59">
        <v>2780</v>
      </c>
      <c r="J116" s="237">
        <f t="shared" si="22"/>
        <v>419.30618401206635</v>
      </c>
      <c r="K116" s="59">
        <v>29.6</v>
      </c>
      <c r="L116" s="237">
        <f t="shared" si="23"/>
        <v>774.703557312253</v>
      </c>
      <c r="M116" s="824">
        <f t="shared" si="24"/>
        <v>1952.9383127528909</v>
      </c>
      <c r="N116" s="100">
        <v>3</v>
      </c>
      <c r="O116" s="625" t="s">
        <v>55</v>
      </c>
      <c r="P116"/>
      <c r="R116"/>
      <c r="S116"/>
      <c r="T116"/>
      <c r="U116"/>
      <c r="V116"/>
      <c r="W116"/>
      <c r="X116"/>
      <c r="Y116"/>
    </row>
    <row r="117" spans="1:25" ht="13.5" customHeight="1" x14ac:dyDescent="0.2">
      <c r="A117" s="620" t="s">
        <v>91</v>
      </c>
      <c r="B117" s="621" t="s">
        <v>267</v>
      </c>
      <c r="C117" s="621" t="s">
        <v>62</v>
      </c>
      <c r="D117" s="87" t="s">
        <v>6</v>
      </c>
      <c r="E117" s="622" t="s">
        <v>64</v>
      </c>
      <c r="F117" s="623" t="s">
        <v>323</v>
      </c>
      <c r="G117" s="627">
        <v>40.5</v>
      </c>
      <c r="H117" s="237">
        <f t="shared" si="21"/>
        <v>723.21428571428567</v>
      </c>
      <c r="I117" s="59">
        <v>1970</v>
      </c>
      <c r="J117" s="237">
        <f t="shared" si="22"/>
        <v>297.13423831070889</v>
      </c>
      <c r="K117" s="59">
        <v>30.6</v>
      </c>
      <c r="L117" s="237">
        <f t="shared" si="23"/>
        <v>814.22924901185763</v>
      </c>
      <c r="M117" s="824">
        <f t="shared" si="24"/>
        <v>1834.5777730368522</v>
      </c>
      <c r="N117" s="88">
        <v>4</v>
      </c>
      <c r="O117" s="625" t="s">
        <v>65</v>
      </c>
      <c r="P117"/>
      <c r="R117"/>
      <c r="S117"/>
      <c r="T117"/>
      <c r="U117"/>
      <c r="V117"/>
      <c r="W117"/>
      <c r="X117"/>
      <c r="Y117"/>
    </row>
    <row r="118" spans="1:25" ht="13.5" customHeight="1" x14ac:dyDescent="0.2">
      <c r="A118" s="620" t="s">
        <v>92</v>
      </c>
      <c r="B118" s="621" t="s">
        <v>268</v>
      </c>
      <c r="C118" s="621" t="s">
        <v>62</v>
      </c>
      <c r="D118" s="257" t="s">
        <v>6</v>
      </c>
      <c r="E118" s="622" t="s">
        <v>12</v>
      </c>
      <c r="F118" s="623" t="s">
        <v>324</v>
      </c>
      <c r="G118" s="627">
        <v>39.5</v>
      </c>
      <c r="H118" s="819">
        <f t="shared" si="21"/>
        <v>705.35714285714289</v>
      </c>
      <c r="I118" s="59">
        <v>2550</v>
      </c>
      <c r="J118" s="819">
        <f t="shared" si="22"/>
        <v>384.61538461538464</v>
      </c>
      <c r="K118" s="59">
        <v>28.4</v>
      </c>
      <c r="L118" s="819">
        <f t="shared" si="23"/>
        <v>727.27272727272725</v>
      </c>
      <c r="M118" s="826">
        <f t="shared" si="24"/>
        <v>1817.2452547452547</v>
      </c>
      <c r="N118" s="89">
        <v>5</v>
      </c>
      <c r="O118" s="625" t="s">
        <v>48</v>
      </c>
      <c r="P118"/>
      <c r="R118"/>
      <c r="S118"/>
      <c r="T118"/>
      <c r="U118"/>
      <c r="V118"/>
      <c r="W118"/>
      <c r="X118"/>
      <c r="Y118"/>
    </row>
    <row r="119" spans="1:25" ht="13.5" customHeight="1" x14ac:dyDescent="0.2">
      <c r="A119" s="620" t="s">
        <v>93</v>
      </c>
      <c r="B119" s="771" t="s">
        <v>203</v>
      </c>
      <c r="C119" s="52">
        <v>2013</v>
      </c>
      <c r="D119" s="805" t="s">
        <v>6</v>
      </c>
      <c r="E119" s="806" t="s">
        <v>9</v>
      </c>
      <c r="F119" s="800" t="s">
        <v>321</v>
      </c>
      <c r="G119" s="801">
        <v>38</v>
      </c>
      <c r="H119" s="818">
        <f t="shared" si="21"/>
        <v>678.57142857142856</v>
      </c>
      <c r="I119" s="807">
        <v>3240</v>
      </c>
      <c r="J119" s="818">
        <f t="shared" si="22"/>
        <v>488.68778280542989</v>
      </c>
      <c r="K119" s="772">
        <v>22.2</v>
      </c>
      <c r="L119" s="818">
        <f t="shared" si="23"/>
        <v>482.21343873517787</v>
      </c>
      <c r="M119" s="825">
        <f t="shared" si="24"/>
        <v>1649.4726501120363</v>
      </c>
      <c r="N119" s="808">
        <v>6</v>
      </c>
      <c r="O119" s="804" t="s">
        <v>106</v>
      </c>
      <c r="P119"/>
      <c r="R119"/>
      <c r="S119"/>
      <c r="T119"/>
      <c r="U119"/>
      <c r="V119"/>
      <c r="W119"/>
      <c r="X119"/>
      <c r="Y119"/>
    </row>
    <row r="120" spans="1:25" ht="13.5" customHeight="1" x14ac:dyDescent="0.2">
      <c r="A120" s="620" t="s">
        <v>94</v>
      </c>
      <c r="B120" s="621" t="s">
        <v>213</v>
      </c>
      <c r="C120" s="628" t="s">
        <v>59</v>
      </c>
      <c r="D120" s="257" t="s">
        <v>7</v>
      </c>
      <c r="E120" s="417" t="s">
        <v>16</v>
      </c>
      <c r="F120" s="629" t="s">
        <v>119</v>
      </c>
      <c r="G120" s="624">
        <v>24</v>
      </c>
      <c r="H120" s="237">
        <f t="shared" si="21"/>
        <v>428.57142857142856</v>
      </c>
      <c r="I120" s="630">
        <v>3740</v>
      </c>
      <c r="J120" s="237">
        <f t="shared" si="22"/>
        <v>564.10256410256409</v>
      </c>
      <c r="K120" s="631">
        <v>25</v>
      </c>
      <c r="L120" s="237">
        <f t="shared" si="23"/>
        <v>592.88537549407113</v>
      </c>
      <c r="M120" s="824">
        <f t="shared" si="24"/>
        <v>1585.5593681680639</v>
      </c>
      <c r="N120" s="90">
        <v>7</v>
      </c>
      <c r="O120" s="632" t="s">
        <v>31</v>
      </c>
      <c r="P120"/>
      <c r="R120"/>
      <c r="S120"/>
      <c r="T120"/>
      <c r="U120"/>
      <c r="V120"/>
      <c r="W120"/>
      <c r="X120"/>
      <c r="Y120"/>
    </row>
    <row r="121" spans="1:25" ht="13.5" customHeight="1" x14ac:dyDescent="0.2">
      <c r="A121" s="620" t="s">
        <v>96</v>
      </c>
      <c r="B121" s="771" t="s">
        <v>199</v>
      </c>
      <c r="C121" s="52">
        <v>2014</v>
      </c>
      <c r="D121" s="805" t="s">
        <v>7</v>
      </c>
      <c r="E121" s="806" t="s">
        <v>9</v>
      </c>
      <c r="F121" s="800" t="s">
        <v>325</v>
      </c>
      <c r="G121" s="801">
        <v>31</v>
      </c>
      <c r="H121" s="818">
        <f t="shared" si="21"/>
        <v>553.57142857142856</v>
      </c>
      <c r="I121" s="807">
        <v>3820</v>
      </c>
      <c r="J121" s="818">
        <f t="shared" si="22"/>
        <v>576.16892911010564</v>
      </c>
      <c r="K121" s="772">
        <v>21.5</v>
      </c>
      <c r="L121" s="818">
        <f t="shared" si="23"/>
        <v>454.54545454545456</v>
      </c>
      <c r="M121" s="825">
        <f t="shared" si="24"/>
        <v>1584.2858122269886</v>
      </c>
      <c r="N121" s="809">
        <v>8</v>
      </c>
      <c r="O121" s="804" t="s">
        <v>106</v>
      </c>
      <c r="P121"/>
      <c r="R121"/>
      <c r="S121"/>
      <c r="T121"/>
      <c r="U121"/>
      <c r="V121"/>
      <c r="W121"/>
      <c r="X121"/>
      <c r="Y121"/>
    </row>
    <row r="122" spans="1:25" ht="13.5" customHeight="1" x14ac:dyDescent="0.2">
      <c r="A122" s="620" t="s">
        <v>98</v>
      </c>
      <c r="B122" s="621" t="s">
        <v>269</v>
      </c>
      <c r="C122" s="628" t="s">
        <v>60</v>
      </c>
      <c r="D122" s="113" t="s">
        <v>6</v>
      </c>
      <c r="E122" s="417" t="s">
        <v>12</v>
      </c>
      <c r="F122" s="623" t="s">
        <v>119</v>
      </c>
      <c r="G122" s="633">
        <v>24</v>
      </c>
      <c r="H122" s="819">
        <f t="shared" si="21"/>
        <v>428.57142857142856</v>
      </c>
      <c r="I122" s="59">
        <v>2690</v>
      </c>
      <c r="J122" s="819">
        <f t="shared" si="22"/>
        <v>405.73152337858221</v>
      </c>
      <c r="K122" s="59">
        <v>27.1</v>
      </c>
      <c r="L122" s="819">
        <f t="shared" si="23"/>
        <v>675.88932806324112</v>
      </c>
      <c r="M122" s="826">
        <f t="shared" si="24"/>
        <v>1510.192280013252</v>
      </c>
      <c r="N122" s="90">
        <v>9</v>
      </c>
      <c r="O122" s="634" t="s">
        <v>61</v>
      </c>
      <c r="P122"/>
      <c r="R122"/>
      <c r="S122"/>
      <c r="T122"/>
      <c r="U122"/>
      <c r="V122"/>
      <c r="W122"/>
      <c r="X122"/>
      <c r="Y122"/>
    </row>
    <row r="123" spans="1:25" ht="13.5" customHeight="1" thickBot="1" x14ac:dyDescent="0.25">
      <c r="A123" s="635" t="s">
        <v>100</v>
      </c>
      <c r="B123" s="810" t="s">
        <v>201</v>
      </c>
      <c r="C123" s="51">
        <v>2014</v>
      </c>
      <c r="D123" s="51" t="s">
        <v>7</v>
      </c>
      <c r="E123" s="811" t="s">
        <v>9</v>
      </c>
      <c r="F123" s="812" t="s">
        <v>316</v>
      </c>
      <c r="G123" s="813">
        <v>26</v>
      </c>
      <c r="H123" s="820">
        <f t="shared" si="21"/>
        <v>464.28571428571428</v>
      </c>
      <c r="I123" s="814">
        <v>3600</v>
      </c>
      <c r="J123" s="820">
        <f t="shared" si="22"/>
        <v>542.98642533936652</v>
      </c>
      <c r="K123" s="815">
        <v>21.8</v>
      </c>
      <c r="L123" s="820">
        <f t="shared" si="23"/>
        <v>466.40316205533594</v>
      </c>
      <c r="M123" s="827">
        <f t="shared" si="24"/>
        <v>1473.6753016804169</v>
      </c>
      <c r="N123" s="816">
        <v>10</v>
      </c>
      <c r="O123" s="817" t="s">
        <v>106</v>
      </c>
      <c r="P123"/>
      <c r="R123"/>
      <c r="S123"/>
      <c r="T123"/>
      <c r="U123"/>
      <c r="V123"/>
      <c r="W123"/>
      <c r="X123"/>
      <c r="Y123"/>
    </row>
    <row r="124" spans="1:25" ht="13.5" customHeight="1" thickTop="1" x14ac:dyDescent="0.2">
      <c r="A124" s="636" t="s">
        <v>102</v>
      </c>
      <c r="B124" s="637" t="s">
        <v>217</v>
      </c>
      <c r="C124" s="638" t="s">
        <v>62</v>
      </c>
      <c r="D124" s="115" t="s">
        <v>6</v>
      </c>
      <c r="E124" s="639" t="s">
        <v>70</v>
      </c>
      <c r="F124" s="640" t="s">
        <v>326</v>
      </c>
      <c r="G124" s="641">
        <v>37</v>
      </c>
      <c r="H124" s="821">
        <f t="shared" si="21"/>
        <v>660.71428571428567</v>
      </c>
      <c r="I124" s="831">
        <v>1980</v>
      </c>
      <c r="J124" s="821">
        <f t="shared" si="22"/>
        <v>298.6425339366516</v>
      </c>
      <c r="K124" s="631">
        <v>21</v>
      </c>
      <c r="L124" s="821">
        <f t="shared" si="23"/>
        <v>434.78260869565219</v>
      </c>
      <c r="M124" s="828">
        <f t="shared" si="24"/>
        <v>1394.1394283465895</v>
      </c>
      <c r="N124" s="91">
        <v>11</v>
      </c>
      <c r="O124" s="634" t="s">
        <v>274</v>
      </c>
      <c r="P124"/>
      <c r="R124"/>
      <c r="S124"/>
      <c r="T124"/>
      <c r="U124"/>
      <c r="V124"/>
      <c r="W124"/>
      <c r="X124"/>
      <c r="Y124"/>
    </row>
    <row r="125" spans="1:25" ht="13.5" customHeight="1" x14ac:dyDescent="0.2">
      <c r="A125" s="620" t="s">
        <v>103</v>
      </c>
      <c r="B125" s="621" t="s">
        <v>207</v>
      </c>
      <c r="C125" s="628" t="s">
        <v>60</v>
      </c>
      <c r="D125" s="113" t="s">
        <v>6</v>
      </c>
      <c r="E125" s="417" t="s">
        <v>13</v>
      </c>
      <c r="F125" s="623" t="s">
        <v>326</v>
      </c>
      <c r="G125" s="633">
        <v>37</v>
      </c>
      <c r="H125" s="819">
        <f t="shared" si="21"/>
        <v>660.71428571428567</v>
      </c>
      <c r="I125" s="13">
        <v>2630</v>
      </c>
      <c r="J125" s="819">
        <f t="shared" si="22"/>
        <v>396.68174962292608</v>
      </c>
      <c r="K125" s="59">
        <v>18.3</v>
      </c>
      <c r="L125" s="819">
        <f t="shared" si="23"/>
        <v>328.06324110671937</v>
      </c>
      <c r="M125" s="828">
        <f t="shared" si="24"/>
        <v>1385.4592764439312</v>
      </c>
      <c r="N125" s="489">
        <v>12</v>
      </c>
      <c r="O125" s="634" t="s">
        <v>55</v>
      </c>
      <c r="P125"/>
      <c r="R125"/>
      <c r="S125"/>
      <c r="T125"/>
      <c r="U125"/>
      <c r="V125"/>
      <c r="W125"/>
      <c r="X125"/>
      <c r="Y125"/>
    </row>
    <row r="126" spans="1:25" ht="13.5" customHeight="1" x14ac:dyDescent="0.2">
      <c r="A126" s="620" t="s">
        <v>105</v>
      </c>
      <c r="B126" s="18" t="s">
        <v>327</v>
      </c>
      <c r="C126" s="269">
        <v>2013</v>
      </c>
      <c r="D126" s="36" t="s">
        <v>6</v>
      </c>
      <c r="E126" s="806" t="s">
        <v>9</v>
      </c>
      <c r="F126" s="642" t="s">
        <v>328</v>
      </c>
      <c r="G126" s="19">
        <v>13</v>
      </c>
      <c r="H126" s="237">
        <f t="shared" si="21"/>
        <v>232.14285714285714</v>
      </c>
      <c r="I126" s="643">
        <v>1530</v>
      </c>
      <c r="J126" s="237">
        <f t="shared" si="22"/>
        <v>230.76923076923077</v>
      </c>
      <c r="K126" s="34">
        <v>0</v>
      </c>
      <c r="L126" s="237">
        <v>0</v>
      </c>
      <c r="M126" s="829">
        <f t="shared" si="24"/>
        <v>462.91208791208794</v>
      </c>
      <c r="N126" s="517"/>
      <c r="O126" s="644" t="s">
        <v>106</v>
      </c>
      <c r="P126"/>
      <c r="R126"/>
      <c r="S126"/>
      <c r="T126"/>
      <c r="U126"/>
      <c r="V126"/>
      <c r="W126"/>
      <c r="X126"/>
      <c r="Y126"/>
    </row>
    <row r="127" spans="1:25" ht="13.5" customHeight="1" x14ac:dyDescent="0.2">
      <c r="A127" s="620" t="s">
        <v>107</v>
      </c>
      <c r="B127" s="18" t="s">
        <v>329</v>
      </c>
      <c r="C127" s="269">
        <v>2013</v>
      </c>
      <c r="D127" s="36" t="s">
        <v>6</v>
      </c>
      <c r="E127" s="806" t="s">
        <v>9</v>
      </c>
      <c r="F127" s="642" t="s">
        <v>328</v>
      </c>
      <c r="G127" s="19">
        <v>13</v>
      </c>
      <c r="H127" s="237">
        <f t="shared" si="21"/>
        <v>232.14285714285714</v>
      </c>
      <c r="I127" s="49">
        <v>1330</v>
      </c>
      <c r="J127" s="237">
        <f t="shared" si="22"/>
        <v>200.60331825037707</v>
      </c>
      <c r="K127" s="34">
        <v>0</v>
      </c>
      <c r="L127" s="237">
        <v>0</v>
      </c>
      <c r="M127" s="829">
        <f t="shared" si="24"/>
        <v>432.74617539323424</v>
      </c>
      <c r="N127" s="581"/>
      <c r="O127" s="644" t="s">
        <v>106</v>
      </c>
      <c r="P127"/>
      <c r="R127"/>
      <c r="S127"/>
      <c r="T127"/>
      <c r="U127"/>
      <c r="V127"/>
      <c r="W127"/>
      <c r="X127"/>
      <c r="Y127"/>
    </row>
    <row r="128" spans="1:25" ht="13.5" customHeight="1" x14ac:dyDescent="0.2">
      <c r="A128" s="620" t="s">
        <v>108</v>
      </c>
      <c r="B128" s="18" t="s">
        <v>330</v>
      </c>
      <c r="C128" s="269">
        <v>2015</v>
      </c>
      <c r="D128" s="36" t="s">
        <v>7</v>
      </c>
      <c r="E128" s="806" t="s">
        <v>9</v>
      </c>
      <c r="F128" s="645" t="s">
        <v>331</v>
      </c>
      <c r="G128" s="646">
        <v>0</v>
      </c>
      <c r="H128" s="237">
        <f t="shared" si="21"/>
        <v>0</v>
      </c>
      <c r="I128" s="269">
        <v>1060</v>
      </c>
      <c r="J128" s="237">
        <f t="shared" si="22"/>
        <v>159.87933634992459</v>
      </c>
      <c r="K128" s="34" t="s">
        <v>67</v>
      </c>
      <c r="L128" s="237"/>
      <c r="M128" s="829">
        <f t="shared" si="24"/>
        <v>159.87933634992459</v>
      </c>
      <c r="N128" s="581"/>
      <c r="O128" s="644" t="s">
        <v>106</v>
      </c>
      <c r="P128"/>
      <c r="R128"/>
      <c r="S128"/>
      <c r="T128"/>
      <c r="U128"/>
      <c r="V128"/>
      <c r="W128"/>
      <c r="X128"/>
      <c r="Y128"/>
    </row>
    <row r="129" spans="1:25" s="95" customFormat="1" ht="15" customHeight="1" x14ac:dyDescent="0.2">
      <c r="A129" s="620" t="s">
        <v>109</v>
      </c>
      <c r="B129" s="18" t="s">
        <v>332</v>
      </c>
      <c r="C129" s="269">
        <v>2013</v>
      </c>
      <c r="D129" s="36" t="s">
        <v>6</v>
      </c>
      <c r="E129" s="806" t="s">
        <v>9</v>
      </c>
      <c r="F129" s="343" t="s">
        <v>333</v>
      </c>
      <c r="G129" s="646">
        <v>0</v>
      </c>
      <c r="H129" s="237">
        <f t="shared" si="21"/>
        <v>0</v>
      </c>
      <c r="I129" s="49">
        <v>980</v>
      </c>
      <c r="J129" s="237">
        <f t="shared" si="22"/>
        <v>147.81297134238309</v>
      </c>
      <c r="K129" s="34">
        <v>9.3000000000000007</v>
      </c>
      <c r="L129" s="237">
        <v>0</v>
      </c>
      <c r="M129" s="830">
        <f t="shared" si="24"/>
        <v>147.81297134238309</v>
      </c>
      <c r="N129" s="647"/>
      <c r="O129" s="644" t="s">
        <v>106</v>
      </c>
      <c r="P129"/>
      <c r="Q129"/>
      <c r="R129"/>
      <c r="S129"/>
      <c r="T129"/>
      <c r="U129"/>
      <c r="V129"/>
      <c r="W129"/>
      <c r="X129"/>
      <c r="Y129"/>
    </row>
    <row r="130" spans="1:25" s="95" customFormat="1" ht="15.75" customHeight="1" x14ac:dyDescent="0.2">
      <c r="A130" s="141"/>
      <c r="B130" s="122" t="s">
        <v>121</v>
      </c>
      <c r="C130" s="167"/>
      <c r="D130" s="167"/>
      <c r="E130" s="167"/>
      <c r="F130" s="167"/>
      <c r="G130" s="168"/>
      <c r="H130" s="167"/>
      <c r="I130" s="169"/>
      <c r="J130" s="167"/>
      <c r="K130" s="167"/>
      <c r="L130" s="167"/>
      <c r="M130" s="167"/>
      <c r="N130" s="170"/>
      <c r="O130" s="648"/>
      <c r="P130"/>
      <c r="Q130"/>
      <c r="R130"/>
      <c r="S130"/>
      <c r="T130"/>
      <c r="U130"/>
      <c r="V130"/>
      <c r="W130"/>
      <c r="X130"/>
      <c r="Y130"/>
    </row>
    <row r="131" spans="1:25" s="129" customFormat="1" ht="15.75" customHeight="1" x14ac:dyDescent="0.2">
      <c r="B131" s="121" t="s">
        <v>112</v>
      </c>
      <c r="C131" s="221"/>
      <c r="D131" s="221"/>
      <c r="E131" s="221"/>
      <c r="F131" s="221"/>
      <c r="G131" s="222"/>
      <c r="H131" s="221"/>
      <c r="I131" s="223"/>
      <c r="J131" s="221"/>
      <c r="K131" s="181" t="s">
        <v>106</v>
      </c>
      <c r="L131" s="182" t="s">
        <v>122</v>
      </c>
      <c r="M131" s="221"/>
      <c r="O131" s="649"/>
      <c r="P131"/>
      <c r="Q131"/>
      <c r="R131"/>
      <c r="S131"/>
      <c r="T131"/>
      <c r="U131"/>
      <c r="V131"/>
      <c r="W131"/>
      <c r="X131"/>
      <c r="Y131"/>
    </row>
    <row r="132" spans="1:25" s="259" customFormat="1" x14ac:dyDescent="0.2">
      <c r="B132" s="108" t="s">
        <v>293</v>
      </c>
      <c r="P132"/>
      <c r="Q132"/>
      <c r="R132"/>
      <c r="S132"/>
      <c r="T132"/>
      <c r="U132"/>
      <c r="V132"/>
      <c r="W132"/>
      <c r="X132"/>
      <c r="Y132"/>
    </row>
    <row r="133" spans="1:25" s="259" customFormat="1" ht="11.25" customHeight="1" x14ac:dyDescent="0.2">
      <c r="P133"/>
      <c r="Q133"/>
      <c r="R133"/>
      <c r="S133"/>
      <c r="T133"/>
      <c r="U133"/>
      <c r="V133"/>
      <c r="W133"/>
      <c r="X133"/>
      <c r="Y133"/>
    </row>
    <row r="134" spans="1:25" s="259" customFormat="1" ht="11.25" customHeight="1" x14ac:dyDescent="0.2">
      <c r="A134" s="130"/>
      <c r="B134" s="259" t="s">
        <v>334</v>
      </c>
      <c r="C134" s="142"/>
      <c r="D134" s="142"/>
      <c r="F134" s="224"/>
      <c r="G134" s="225"/>
      <c r="H134" s="142"/>
      <c r="I134" s="173"/>
      <c r="J134" s="226"/>
      <c r="K134" s="226"/>
      <c r="L134" s="226"/>
      <c r="M134" s="226"/>
      <c r="O134" s="650"/>
      <c r="P134"/>
      <c r="Q134"/>
      <c r="R134"/>
      <c r="S134"/>
      <c r="T134"/>
      <c r="U134"/>
      <c r="V134"/>
      <c r="W134"/>
      <c r="X134"/>
      <c r="Y134"/>
    </row>
    <row r="135" spans="1:25" s="259" customFormat="1" ht="11.25" customHeight="1" x14ac:dyDescent="0.2">
      <c r="A135" s="212">
        <v>1</v>
      </c>
      <c r="B135" s="213" t="s">
        <v>318</v>
      </c>
      <c r="C135" s="212" t="s">
        <v>49</v>
      </c>
      <c r="D135" s="212" t="s">
        <v>335</v>
      </c>
      <c r="E135" s="651" t="s">
        <v>9</v>
      </c>
      <c r="F135" s="212" t="s">
        <v>38</v>
      </c>
      <c r="G135" s="212"/>
      <c r="H135" s="212"/>
      <c r="I135" s="212">
        <v>7070</v>
      </c>
      <c r="J135" s="212"/>
      <c r="K135" s="212" t="s">
        <v>336</v>
      </c>
      <c r="L135" s="212"/>
      <c r="M135" s="212">
        <v>3060.97</v>
      </c>
      <c r="N135" s="212" t="s">
        <v>55</v>
      </c>
      <c r="O135" s="652" t="s">
        <v>55</v>
      </c>
      <c r="P135"/>
      <c r="Q135"/>
      <c r="R135"/>
      <c r="S135"/>
      <c r="T135"/>
      <c r="U135"/>
      <c r="V135"/>
      <c r="W135"/>
      <c r="X135"/>
      <c r="Y135"/>
    </row>
    <row r="136" spans="1:25" ht="11.25" customHeight="1" x14ac:dyDescent="0.2">
      <c r="A136" s="653">
        <v>2</v>
      </c>
      <c r="B136" s="653" t="s">
        <v>190</v>
      </c>
      <c r="C136" s="653" t="s">
        <v>49</v>
      </c>
      <c r="D136" s="653" t="s">
        <v>335</v>
      </c>
      <c r="E136" s="653" t="s">
        <v>47</v>
      </c>
      <c r="F136" s="653" t="s">
        <v>116</v>
      </c>
      <c r="G136" s="653"/>
      <c r="H136" s="653"/>
      <c r="I136" s="653">
        <v>5230</v>
      </c>
      <c r="J136" s="653"/>
      <c r="K136" s="653" t="s">
        <v>337</v>
      </c>
      <c r="L136" s="653"/>
      <c r="M136" s="653">
        <v>2438.41</v>
      </c>
      <c r="N136" s="653" t="s">
        <v>133</v>
      </c>
      <c r="O136" s="654" t="s">
        <v>61</v>
      </c>
      <c r="P136"/>
      <c r="R136"/>
      <c r="S136"/>
      <c r="T136"/>
      <c r="U136"/>
      <c r="V136"/>
      <c r="W136"/>
      <c r="X136"/>
      <c r="Y136"/>
    </row>
    <row r="137" spans="1:25" ht="11.25" customHeight="1" x14ac:dyDescent="0.2">
      <c r="A137" s="212">
        <v>3</v>
      </c>
      <c r="B137" s="212" t="s">
        <v>198</v>
      </c>
      <c r="C137" s="212" t="s">
        <v>49</v>
      </c>
      <c r="D137" s="212" t="s">
        <v>335</v>
      </c>
      <c r="E137" s="212" t="s">
        <v>13</v>
      </c>
      <c r="F137" s="212" t="s">
        <v>338</v>
      </c>
      <c r="G137" s="212"/>
      <c r="H137" s="212"/>
      <c r="I137" s="212">
        <v>3950</v>
      </c>
      <c r="J137" s="212"/>
      <c r="K137" s="212" t="s">
        <v>339</v>
      </c>
      <c r="L137" s="212"/>
      <c r="M137" s="212">
        <v>2272.87</v>
      </c>
      <c r="N137" s="212" t="s">
        <v>34</v>
      </c>
      <c r="O137" s="655" t="s">
        <v>61</v>
      </c>
      <c r="P137"/>
      <c r="R137"/>
      <c r="S137"/>
      <c r="T137"/>
      <c r="U137"/>
      <c r="V137"/>
      <c r="W137"/>
      <c r="X137"/>
      <c r="Y137"/>
    </row>
    <row r="138" spans="1:25" ht="11.25" customHeight="1" x14ac:dyDescent="0.2">
      <c r="A138" s="653">
        <v>4</v>
      </c>
      <c r="B138" s="653" t="s">
        <v>212</v>
      </c>
      <c r="C138" s="653" t="s">
        <v>62</v>
      </c>
      <c r="D138" s="653" t="s">
        <v>335</v>
      </c>
      <c r="E138" s="653" t="s">
        <v>12</v>
      </c>
      <c r="F138" s="653" t="s">
        <v>56</v>
      </c>
      <c r="G138" s="653"/>
      <c r="H138" s="653"/>
      <c r="I138" s="653">
        <v>3900</v>
      </c>
      <c r="J138" s="653"/>
      <c r="K138" s="653" t="s">
        <v>340</v>
      </c>
      <c r="L138" s="653"/>
      <c r="M138" s="653">
        <v>2160.5100000000002</v>
      </c>
      <c r="N138" s="653" t="s">
        <v>115</v>
      </c>
      <c r="O138" s="654" t="s">
        <v>48</v>
      </c>
      <c r="P138"/>
      <c r="R138"/>
      <c r="S138"/>
      <c r="T138"/>
      <c r="U138"/>
      <c r="V138"/>
      <c r="W138"/>
      <c r="X138"/>
      <c r="Y138"/>
    </row>
    <row r="139" spans="1:25" ht="11.25" customHeight="1" x14ac:dyDescent="0.2">
      <c r="A139" s="212">
        <v>5</v>
      </c>
      <c r="B139" s="213" t="s">
        <v>341</v>
      </c>
      <c r="C139" s="212" t="s">
        <v>49</v>
      </c>
      <c r="D139" s="212" t="s">
        <v>335</v>
      </c>
      <c r="E139" s="651" t="s">
        <v>9</v>
      </c>
      <c r="F139" s="212" t="s">
        <v>57</v>
      </c>
      <c r="G139" s="212"/>
      <c r="H139" s="212"/>
      <c r="I139" s="212">
        <v>2960</v>
      </c>
      <c r="J139" s="212"/>
      <c r="K139" s="212" t="s">
        <v>337</v>
      </c>
      <c r="L139" s="212"/>
      <c r="M139" s="212">
        <v>2033.53</v>
      </c>
      <c r="N139" s="212" t="s">
        <v>55</v>
      </c>
      <c r="O139" s="652" t="s">
        <v>48</v>
      </c>
      <c r="P139"/>
      <c r="R139"/>
      <c r="S139"/>
      <c r="T139"/>
      <c r="U139"/>
      <c r="V139"/>
      <c r="W139"/>
      <c r="X139"/>
      <c r="Y139"/>
    </row>
    <row r="140" spans="1:25" ht="11.25" customHeight="1" x14ac:dyDescent="0.2">
      <c r="A140" s="653">
        <v>6</v>
      </c>
      <c r="B140" s="653" t="s">
        <v>342</v>
      </c>
      <c r="C140" s="653" t="s">
        <v>49</v>
      </c>
      <c r="D140" s="653" t="s">
        <v>335</v>
      </c>
      <c r="E140" s="653" t="s">
        <v>10</v>
      </c>
      <c r="F140" s="653" t="s">
        <v>50</v>
      </c>
      <c r="G140" s="653"/>
      <c r="H140" s="653"/>
      <c r="I140" s="653">
        <v>1670</v>
      </c>
      <c r="J140" s="653"/>
      <c r="K140" s="653" t="s">
        <v>343</v>
      </c>
      <c r="L140" s="653"/>
      <c r="M140" s="653">
        <v>1998.5</v>
      </c>
      <c r="N140" s="653" t="s">
        <v>115</v>
      </c>
      <c r="O140" s="654" t="s">
        <v>48</v>
      </c>
      <c r="P140"/>
      <c r="R140"/>
      <c r="S140"/>
      <c r="T140"/>
      <c r="U140"/>
      <c r="V140"/>
      <c r="W140"/>
      <c r="X140"/>
      <c r="Y140"/>
    </row>
    <row r="141" spans="1:25" ht="11.25" customHeight="1" x14ac:dyDescent="0.2">
      <c r="A141" s="212">
        <v>7</v>
      </c>
      <c r="B141" s="212" t="s">
        <v>260</v>
      </c>
      <c r="C141" s="212" t="s">
        <v>49</v>
      </c>
      <c r="D141" s="212" t="s">
        <v>335</v>
      </c>
      <c r="E141" s="212" t="s">
        <v>10</v>
      </c>
      <c r="F141" s="212" t="s">
        <v>56</v>
      </c>
      <c r="G141" s="212"/>
      <c r="H141" s="212"/>
      <c r="I141" s="212">
        <v>2500</v>
      </c>
      <c r="J141" s="212"/>
      <c r="K141" s="212" t="s">
        <v>344</v>
      </c>
      <c r="L141" s="212"/>
      <c r="M141" s="212">
        <v>1953.29</v>
      </c>
      <c r="N141" s="212" t="s">
        <v>53</v>
      </c>
      <c r="O141" s="652" t="s">
        <v>117</v>
      </c>
      <c r="P141"/>
      <c r="R141"/>
      <c r="S141"/>
      <c r="T141"/>
      <c r="U141"/>
      <c r="V141"/>
      <c r="W141"/>
      <c r="X141"/>
      <c r="Y141"/>
    </row>
    <row r="142" spans="1:25" ht="11.25" customHeight="1" x14ac:dyDescent="0.2">
      <c r="A142" s="653">
        <v>8</v>
      </c>
      <c r="B142" s="653" t="s">
        <v>208</v>
      </c>
      <c r="C142" s="653" t="s">
        <v>60</v>
      </c>
      <c r="D142" s="653" t="s">
        <v>271</v>
      </c>
      <c r="E142" s="653" t="s">
        <v>13</v>
      </c>
      <c r="F142" s="653" t="s">
        <v>322</v>
      </c>
      <c r="G142" s="653"/>
      <c r="H142" s="653"/>
      <c r="I142" s="653">
        <v>2780</v>
      </c>
      <c r="J142" s="653"/>
      <c r="K142" s="653" t="s">
        <v>345</v>
      </c>
      <c r="L142" s="653"/>
      <c r="M142" s="653">
        <v>1952.94</v>
      </c>
      <c r="N142" s="653" t="s">
        <v>55</v>
      </c>
      <c r="O142" s="654" t="s">
        <v>123</v>
      </c>
      <c r="P142"/>
      <c r="R142"/>
      <c r="S142"/>
      <c r="T142"/>
      <c r="U142"/>
      <c r="V142"/>
      <c r="W142"/>
      <c r="X142"/>
      <c r="Y142"/>
    </row>
    <row r="143" spans="1:25" ht="11.25" customHeight="1" x14ac:dyDescent="0.2">
      <c r="A143" s="212">
        <v>9</v>
      </c>
      <c r="B143" s="212" t="s">
        <v>346</v>
      </c>
      <c r="C143" s="212" t="s">
        <v>49</v>
      </c>
      <c r="D143" s="212" t="s">
        <v>335</v>
      </c>
      <c r="E143" s="212" t="s">
        <v>14</v>
      </c>
      <c r="F143" s="212" t="s">
        <v>347</v>
      </c>
      <c r="G143" s="212"/>
      <c r="H143" s="212"/>
      <c r="I143" s="212">
        <v>2720</v>
      </c>
      <c r="J143" s="212"/>
      <c r="K143" s="212" t="s">
        <v>348</v>
      </c>
      <c r="L143" s="212"/>
      <c r="M143" s="212">
        <v>1850.71</v>
      </c>
      <c r="N143" s="212" t="s">
        <v>55</v>
      </c>
      <c r="O143" s="652" t="s">
        <v>63</v>
      </c>
      <c r="P143"/>
      <c r="R143"/>
      <c r="S143"/>
      <c r="T143"/>
      <c r="U143"/>
      <c r="V143"/>
      <c r="W143"/>
      <c r="X143"/>
      <c r="Y143"/>
    </row>
    <row r="144" spans="1:25" x14ac:dyDescent="0.2">
      <c r="A144" s="653">
        <v>10</v>
      </c>
      <c r="B144" s="653" t="s">
        <v>267</v>
      </c>
      <c r="C144" s="653" t="s">
        <v>62</v>
      </c>
      <c r="D144" s="653" t="s">
        <v>335</v>
      </c>
      <c r="E144" s="653" t="s">
        <v>64</v>
      </c>
      <c r="F144" s="653" t="s">
        <v>323</v>
      </c>
      <c r="G144" s="653"/>
      <c r="H144" s="653"/>
      <c r="I144" s="653">
        <v>1970</v>
      </c>
      <c r="J144" s="653"/>
      <c r="K144" s="653" t="s">
        <v>349</v>
      </c>
      <c r="L144" s="653"/>
      <c r="M144" s="653">
        <v>1834.57</v>
      </c>
      <c r="N144" s="653" t="s">
        <v>65</v>
      </c>
      <c r="O144" s="654" t="s">
        <v>55</v>
      </c>
      <c r="P144"/>
      <c r="R144"/>
      <c r="S144"/>
      <c r="T144"/>
      <c r="U144"/>
      <c r="V144"/>
      <c r="W144"/>
      <c r="X144"/>
      <c r="Y144"/>
    </row>
    <row r="145" spans="1:15" x14ac:dyDescent="0.2">
      <c r="A145" s="212">
        <v>11</v>
      </c>
      <c r="B145" s="212" t="s">
        <v>268</v>
      </c>
      <c r="C145" s="212" t="s">
        <v>62</v>
      </c>
      <c r="D145" s="212" t="s">
        <v>335</v>
      </c>
      <c r="E145" s="212" t="s">
        <v>12</v>
      </c>
      <c r="F145" s="212" t="s">
        <v>324</v>
      </c>
      <c r="G145" s="212"/>
      <c r="H145" s="212"/>
      <c r="I145" s="212">
        <v>2550</v>
      </c>
      <c r="J145" s="212"/>
      <c r="K145" s="212" t="s">
        <v>350</v>
      </c>
      <c r="L145" s="212"/>
      <c r="M145" s="212">
        <v>1817.25</v>
      </c>
      <c r="N145" s="212" t="s">
        <v>48</v>
      </c>
      <c r="O145" s="652" t="s">
        <v>48</v>
      </c>
    </row>
  </sheetData>
  <mergeCells count="67">
    <mergeCell ref="I112:J112"/>
    <mergeCell ref="K112:L112"/>
    <mergeCell ref="M112:M113"/>
    <mergeCell ref="N112:N113"/>
    <mergeCell ref="O112:O113"/>
    <mergeCell ref="A112:B112"/>
    <mergeCell ref="C112:C113"/>
    <mergeCell ref="D112:D113"/>
    <mergeCell ref="E112:E113"/>
    <mergeCell ref="F112:H112"/>
    <mergeCell ref="A77:A78"/>
    <mergeCell ref="B77:B78"/>
    <mergeCell ref="B97:O97"/>
    <mergeCell ref="A108:O108"/>
    <mergeCell ref="A109:O109"/>
    <mergeCell ref="I76:J76"/>
    <mergeCell ref="K76:L76"/>
    <mergeCell ref="M76:M78"/>
    <mergeCell ref="N76:N78"/>
    <mergeCell ref="O76:O78"/>
    <mergeCell ref="A36:O36"/>
    <mergeCell ref="A37:O37"/>
    <mergeCell ref="A38:O38"/>
    <mergeCell ref="B26:M26"/>
    <mergeCell ref="A58:L58"/>
    <mergeCell ref="K40:L40"/>
    <mergeCell ref="A40:B40"/>
    <mergeCell ref="C40:C42"/>
    <mergeCell ref="D40:D42"/>
    <mergeCell ref="E40:E42"/>
    <mergeCell ref="F40:H40"/>
    <mergeCell ref="I40:J40"/>
    <mergeCell ref="M40:M42"/>
    <mergeCell ref="N40:N42"/>
    <mergeCell ref="O40:O42"/>
    <mergeCell ref="A1:O1"/>
    <mergeCell ref="A2:O2"/>
    <mergeCell ref="A3:O3"/>
    <mergeCell ref="A5:A7"/>
    <mergeCell ref="C5:C7"/>
    <mergeCell ref="D5:D7"/>
    <mergeCell ref="E5:E7"/>
    <mergeCell ref="F5:H5"/>
    <mergeCell ref="I5:J5"/>
    <mergeCell ref="K5:L5"/>
    <mergeCell ref="O5:O7"/>
    <mergeCell ref="B6:B7"/>
    <mergeCell ref="F6:F7"/>
    <mergeCell ref="G6:G7"/>
    <mergeCell ref="M5:M7"/>
    <mergeCell ref="N5:N7"/>
    <mergeCell ref="A72:O72"/>
    <mergeCell ref="A110:O110"/>
    <mergeCell ref="A41:A42"/>
    <mergeCell ref="B41:B42"/>
    <mergeCell ref="F41:F42"/>
    <mergeCell ref="G41:G42"/>
    <mergeCell ref="F77:F78"/>
    <mergeCell ref="G77:G78"/>
    <mergeCell ref="A59:O59"/>
    <mergeCell ref="A73:O73"/>
    <mergeCell ref="A74:O74"/>
    <mergeCell ref="A76:B76"/>
    <mergeCell ref="C76:C78"/>
    <mergeCell ref="D76:D78"/>
    <mergeCell ref="E76:E78"/>
    <mergeCell ref="F76:H76"/>
  </mergeCells>
  <hyperlinks>
    <hyperlink ref="B91" r:id="rId1" display="https://iwwfed-ea.org/classic/rl2025/eame/index.php?skier=SVK862020805" xr:uid="{00000000-0004-0000-0300-000000000000}"/>
    <hyperlink ref="B93" r:id="rId2" display="https://iwwfed-ea.org/classic/rl2025/eame/index.php?skier=GER792023879" xr:uid="{00000000-0004-0000-0300-000001000000}"/>
    <hyperlink ref="B94" r:id="rId3" display="https://iwwfed-ea.org/classic/rl2025/eame/index.php?skier=GRE982018487" xr:uid="{00000000-0004-0000-0300-000002000000}"/>
    <hyperlink ref="B96" r:id="rId4" display="https://iwwfed-ea.org/classic/rl2025/eame/index.php?skier=IWF100200014" xr:uid="{00000000-0004-0000-0300-000003000000}"/>
    <hyperlink ref="B121" r:id="rId5" display="https://iwwfed-ea.org/classic/rl2025/eame/index.php?skier=UKR982023755" xr:uid="{00000000-0004-0000-0300-000004000000}"/>
    <hyperlink ref="B123" r:id="rId6" display="https://iwwfed-ea.org/classic/rl2025/eame/index.php?skier=AUT982024296" xr:uid="{00000000-0004-0000-0300-000005000000}"/>
    <hyperlink ref="O136" r:id="rId7" tooltip="KLI Trophy 2025_x000d_Fosso Ghiaia_x000d_21.09.2025" display="https://www.iwwfed-ea.org/classic/25ITA015/" xr:uid="{00000000-0004-0000-0300-000006000000}"/>
    <hyperlink ref="O137" r:id="rId8" tooltip="KLI Trophy 2025_x000d_Fosso Ghiaia_x000d_21.09.2025" display="https://www.iwwfed-ea.org/classic/25ITA015/" xr:uid="{00000000-0004-0000-0300-000007000000}"/>
    <hyperlink ref="O138" r:id="rId9" tooltip="Austrian Masters All Categories_x000d_Fischlham_x000d_17.08.2025" display="https://www.iwwfed-ea.org/classic/25AUT006/" xr:uid="{00000000-0004-0000-0300-000008000000}"/>
    <hyperlink ref="O139" r:id="rId10" tooltip="Austrian Masters All Categories_x000d_Fischlham_x000d_17.08.2025" display="https://www.iwwfed-ea.org/classic/25AUT006/" xr:uid="{00000000-0004-0000-0300-000009000000}"/>
    <hyperlink ref="O140" r:id="rId11" tooltip="Austrian Masters All Categories_x000d_Fischlham_x000d_17.08.2025" display="https://www.iwwfed-ea.org/classic/25AUT006/" xr:uid="{00000000-0004-0000-0300-00000A000000}"/>
    <hyperlink ref="O141" r:id="rId12" tooltip="Turps Trophy_x000d_Gosfield Lake Water Ski Club_x000d_28.09.2025" display="https://www.iwwfed-ea.org/classic/25GBR012/" xr:uid="{00000000-0004-0000-0300-00000B000000}"/>
    <hyperlink ref="O142" r:id="rId13" tooltip="Championnat de France RELEVES 2025_x000d_Ski nautique Montbeliardais_x000d_11.07.2025" display="https://www.iwwfed-ea.org/classic/25FRA016/" xr:uid="{00000000-0004-0000-0300-00000C000000}"/>
    <hyperlink ref="O143" r:id="rId14" tooltip="Linz Open in Memoriam Franz Kuhn_x000d_Salmsee, Steyregg_x000d_13.07.2025" display="https://www.iwwfed-ea.org/classic/25AUT003/" xr:uid="{00000000-0004-0000-0300-00000D000000}"/>
    <hyperlink ref="O144" r:id="rId15" tooltip="2025 IWWF E&amp;A Youth (U14 &amp; U17) Championship_x000d_Botaski - Sesena Waterski Complex_x000d_20.07.2025" display="https://www.iwwfed-ea.org/classic/25EURO06/" xr:uid="{00000000-0004-0000-0300-00000E000000}"/>
    <hyperlink ref="O145" r:id="rId16" tooltip="Austrian Masters All Categories_x000d_Fischlham_x000d_17.08.2025" display="https://www.iwwfed-ea.org/classic/25AUT006/" xr:uid="{00000000-0004-0000-0300-00000F000000}"/>
    <hyperlink ref="O31" r:id="rId17" tooltip="2025 IWWF E&amp;A Under-21 Championship_x000d_Internationaler Wiener Wasserski Club_x000d_22.08.2025" display="https://www.iwwfed-ea.org/classic/25EURO05/" xr:uid="{00000000-0004-0000-0300-000010000000}"/>
    <hyperlink ref="O135" r:id="rId18" tooltip="2025 IWWF E&amp;A Youth (U14 &amp; U17) Championship_x000d_Botaski - Sesena Waterski Complex_x000d_20.07.2025" display="https://www.iwwfed-ea.org/classic/25EURO06/" xr:uid="{00000000-0004-0000-0300-000011000000}"/>
    <hyperlink ref="B135" r:id="rId19" display="https://www.iwwfed-ea.org/classic/rl2025/eame/index.php?skier=IWF100200021" xr:uid="{00000000-0004-0000-0300-000012000000}"/>
    <hyperlink ref="N135" r:id="rId20" tooltip="2025 IWWF E&amp;A Youth (U14 &amp; U17) Championship_x000d_Botaski - Sesena Waterski Complex_x000d_20.07.2025" display="https://www.iwwfed-ea.org/classic/25EURO06/" xr:uid="{00000000-0004-0000-0300-000013000000}"/>
    <hyperlink ref="B136" r:id="rId21" display="https://www.iwwfed-ea.org/classic/rl2025/eame/index.php?skier=GRE982018475" xr:uid="{00000000-0004-0000-0300-000014000000}"/>
    <hyperlink ref="N136" r:id="rId22" tooltip="Hellenic Youth &amp; +35 National Waterski Championshi_x000d_Stratos lake_x000d_03.08.2025" display="https://www.iwwfed-ea.org/classic/25GRE006/" xr:uid="{00000000-0004-0000-0300-000015000000}"/>
    <hyperlink ref="B137" r:id="rId23" display="https://www.iwwfed-ea.org/classic/rl2025/eame/index.php?skier=UKR982023745" xr:uid="{00000000-0004-0000-0300-000016000000}"/>
    <hyperlink ref="N137" r:id="rId24" tooltip="2025 IWWF World Waterski Championships_x000d_Recetto_x000d_31.08.2025" display="https://www.iwwfed-ea.org/classic/25IWWF04/" xr:uid="{00000000-0004-0000-0300-000017000000}"/>
    <hyperlink ref="B138" r:id="rId25" display="https://www.iwwfed-ea.org/classic/rl2025/eame/index.php?skier=AUT982024303" xr:uid="{00000000-0004-0000-0300-000018000000}"/>
    <hyperlink ref="N138" r:id="rId26" tooltip="II Jolly Overall Cup_x000d_San Gervasio Bresciano_x000d_14.09.2025" display="https://www.iwwfed-ea.org/classic/25ITA004/" xr:uid="{00000000-0004-0000-0300-000019000000}"/>
    <hyperlink ref="B139" r:id="rId27" display="https://www.iwwfed-ea.org/classic/rl2025/eame/index.php?skier=IWF100200032" xr:uid="{00000000-0004-0000-0300-00001A000000}"/>
    <hyperlink ref="N139" r:id="rId28" tooltip="2025 IWWF E&amp;A Youth (U14 &amp; U17) Championship_x000d_Botaski - Sesena Waterski Complex_x000d_20.07.2025" display="https://www.iwwfed-ea.org/classic/25EURO06/" xr:uid="{00000000-0004-0000-0300-00001B000000}"/>
    <hyperlink ref="B140" r:id="rId29" display="https://www.iwwfed-ea.org/classic/rl2025/eame/index.php?skier=GER982016480" xr:uid="{00000000-0004-0000-0300-00001C000000}"/>
    <hyperlink ref="N140" r:id="rId30" tooltip="II Jolly Overall Cup_x000d_San Gervasio Bresciano_x000d_14.09.2025" display="https://www.iwwfed-ea.org/classic/25ITA004/" xr:uid="{00000000-0004-0000-0300-00001D000000}"/>
    <hyperlink ref="B141" r:id="rId31" display="https://www.iwwfed-ea.org/classic/rl2025/eame/index.php?skier=GER982016388" xr:uid="{00000000-0004-0000-0300-00001E000000}"/>
    <hyperlink ref="N141" r:id="rId32" tooltip="Austrian Open 2025_x000d_Fischlham_x000d_06.07.2025" display="https://www.iwwfed-ea.org/classic/25AUT002/" xr:uid="{00000000-0004-0000-0300-00001F000000}"/>
    <hyperlink ref="B142" r:id="rId33" display="https://www.iwwfed-ea.org/classic/rl2025/eame/index.php?skier=UKR982023756" xr:uid="{00000000-0004-0000-0300-000020000000}"/>
    <hyperlink ref="N142" r:id="rId34" tooltip="2025 IWWF E&amp;A Youth (U14 &amp; U17) Championship_x000d_Botaski - Sesena Waterski Complex_x000d_20.07.2025" display="https://www.iwwfed-ea.org/classic/25EURO06/" xr:uid="{00000000-0004-0000-0300-000021000000}"/>
    <hyperlink ref="B143" r:id="rId35" display="https://www.iwwfed-ea.org/classic/rl2025/eame/index.php?skier=FRA982024837" xr:uid="{00000000-0004-0000-0300-000022000000}"/>
    <hyperlink ref="N143" r:id="rId36" tooltip="2025 IWWF E&amp;A Youth (U14 &amp; U17) Championship_x000d_Botaski - Sesena Waterski Complex_x000d_20.07.2025" display="https://www.iwwfed-ea.org/classic/25EURO06/" xr:uid="{00000000-0004-0000-0300-000023000000}"/>
    <hyperlink ref="B144" r:id="rId37" display="https://www.iwwfed-ea.org/classic/rl2025/eame/index.php?skier=POL982020535" xr:uid="{00000000-0004-0000-0300-000024000000}"/>
    <hyperlink ref="N144" r:id="rId38" tooltip="International German Open 2025_x000d_Feldberg_x000d_10.08.2025" display="https://www.iwwfed-ea.org/classic/25GER003/" xr:uid="{00000000-0004-0000-0300-000025000000}"/>
    <hyperlink ref="B145" r:id="rId39" display="https://www.iwwfed-ea.org/classic/rl2025/eame/index.php?skier=AUT982024237" xr:uid="{00000000-0004-0000-0300-000026000000}"/>
    <hyperlink ref="N145" r:id="rId40" tooltip="Austrian Masters All Categories_x000d_Fischlham_x000d_17.08.2025" display="https://www.iwwfed-ea.org/classic/25AUT006/" xr:uid="{00000000-0004-0000-0300-000027000000}"/>
    <hyperlink ref="B114" r:id="rId41" display="https://www.iwwfed-ea.org/classic/rl2025/eame/index.php?skier=AUT982024303" xr:uid="{00000000-0004-0000-0300-000028000000}"/>
    <hyperlink ref="B116" r:id="rId42" display="https://www.iwwfed-ea.org/classic/rl2025/eame/index.php?skier=UKR982023756" xr:uid="{00000000-0004-0000-0300-000029000000}"/>
    <hyperlink ref="B117" r:id="rId43" display="https://www.iwwfed-ea.org/classic/rl2025/eame/index.php?skier=POL982020535" xr:uid="{00000000-0004-0000-0300-00002A000000}"/>
    <hyperlink ref="B118" r:id="rId44" display="https://www.iwwfed-ea.org/classic/rl2025/eame/index.php?skier=AUT982024237" xr:uid="{00000000-0004-0000-0300-00002B000000}"/>
    <hyperlink ref="B120" r:id="rId45" display="https://www.iwwfed-ea.org/classic/rl2025/eame/index.php?skier=SUI982014680" xr:uid="{00000000-0004-0000-0300-00002C000000}"/>
    <hyperlink ref="B122" r:id="rId46" display="https://www.iwwfed-ea.org/classic/rl2025/eame/index.php?skier=AUT982024231" xr:uid="{00000000-0004-0000-0300-00002D000000}"/>
    <hyperlink ref="B124" r:id="rId47" display="https://www.iwwfed-ea.org/classic/rl2025/eame/index.php?skier=FIN972011266" xr:uid="{00000000-0004-0000-0300-00002E000000}"/>
    <hyperlink ref="B125" r:id="rId48" display="https://www.iwwfed-ea.org/classic/rl2025/eame/index.php?skier=UKR982023757" xr:uid="{00000000-0004-0000-0300-00002F000000}"/>
    <hyperlink ref="O114" r:id="rId49" tooltip="II Jolly Overall Cup_x000d_San Gervasio Bresciano_x000d_14.09.2025" display="https://www.iwwfed-ea.org/classic/25ITA004/" xr:uid="{00000000-0004-0000-0300-000030000000}"/>
    <hyperlink ref="O116" r:id="rId50" tooltip="2025 IWWF E&amp;A Youth (U14 &amp; U17) Championship_x000d_Botaski - Sesena Waterski Complex_x000d_20.07.2025" display="https://www.iwwfed-ea.org/classic/25EURO06/" xr:uid="{00000000-0004-0000-0300-000031000000}"/>
    <hyperlink ref="O117" r:id="rId51" tooltip="International German Open 2025_x000d_Feldberg_x000d_10.08.2025" display="https://www.iwwfed-ea.org/classic/25GER003/" xr:uid="{00000000-0004-0000-0300-000032000000}"/>
    <hyperlink ref="O118" r:id="rId52" tooltip="Austrian Masters All Categories_x000d_Fischlham_x000d_17.08.2025" display="https://www.iwwfed-ea.org/classic/25AUT006/" xr:uid="{00000000-0004-0000-0300-000033000000}"/>
    <hyperlink ref="O120" r:id="rId53" tooltip="XX International San Gervasio_x000d_San Gervasio Bresciano_x000d_22.06.2025" display="https://www.iwwfed-ea.org/classic/25ITA001/" xr:uid="{00000000-0004-0000-0300-000034000000}"/>
    <hyperlink ref="O122" r:id="rId54" tooltip="KLI Trophy 2025_x000d_Fosso Ghiaia_x000d_21.09.2025" display="https://www.iwwfed-ea.org/classic/25ITA015/" xr:uid="{00000000-0004-0000-0300-000035000000}"/>
    <hyperlink ref="O124" r:id="rId55" tooltip="Juniori &amp; Seniori SM-kilpailu_x000d_Kurikka_x000d_27.07.2025" display="https://www.iwwfed-ea.org/classic/25FIN003/" xr:uid="{00000000-0004-0000-0300-000036000000}"/>
    <hyperlink ref="O125" r:id="rId56" tooltip="2025 IWWF E&amp;A Youth (U14 &amp; U17) Championship_x000d_Botaski - Sesena Waterski Complex_x000d_20.07.2025" display="https://www.iwwfed-ea.org/classic/25EURO06/" xr:uid="{00000000-0004-0000-0300-000037000000}"/>
    <hyperlink ref="B103" r:id="rId57" display="https://www.iwwfed-ea.org/classic/rl2025/eame/index.php?skier=IWF100200021" xr:uid="{00000000-0004-0000-0300-000038000000}"/>
    <hyperlink ref="O103" r:id="rId58" tooltip="2025 IWWF E&amp;A Youth (U14 &amp; U17) Championship_x000d_Botaski - Sesena Waterski Complex_x000d_20.07.2025" display="https://www.iwwfed-ea.org/classic/25EURO06/" xr:uid="{00000000-0004-0000-0300-000039000000}"/>
    <hyperlink ref="O85" r:id="rId59" tooltip="LE PLAN D'EAU 3D 2/2 30eme anniversaire_x000d_Club Omnisport de Jaumard_x000d_05.10.2025" display="https://www.iwwfed-ea.org/classic/25FRA014/" xr:uid="{00000000-0004-0000-0300-00003A000000}"/>
    <hyperlink ref="O86" r:id="rId60" tooltip="Campionati Italiani di Categoria_x000d_Recetto_x000d_07.09.2025" display="https://www.iwwfed-ea.org/classic/25ITA006/" xr:uid="{00000000-0004-0000-0300-00003B000000}"/>
    <hyperlink ref="O87" r:id="rId61" tooltip="British Youth Nationals_x000d_Gosfield Lake Water Ski Club_x000d_15.08.2025" display="https://www.iwwfed-ea.org/classic/25GBR030/" xr:uid="{00000000-0004-0000-0300-00003C000000}"/>
    <hyperlink ref="O88" r:id="rId62" tooltip="Campionati Italiani di Categoria_x000d_Recetto_x000d_07.09.2025" display="https://www.iwwfed-ea.org/classic/25ITA006/" xr:uid="{00000000-0004-0000-0300-00003D000000}"/>
    <hyperlink ref="O89" r:id="rId63" tooltip="2025 IWWF E&amp;A Youth (U14 &amp; U17) Championship_x000d_Botaski - Sesena Waterski Complex_x000d_20.07.2025" display="https://www.iwwfed-ea.org/classic/25EURO06/" xr:uid="{00000000-0004-0000-0300-00003E000000}"/>
    <hyperlink ref="O90" r:id="rId64" tooltip="Championnat de France RELEVES 2025_x000d_Ski nautique Montbeliardais_x000d_11.07.2025" display="https://www.iwwfed-ea.org/classic/25FRA016/" xr:uid="{00000000-0004-0000-0300-00003F000000}"/>
    <hyperlink ref="B43" r:id="rId65" display="https://www.iwwfed-ea.org/classic/rl2025/eame/index.php?skier=GER842022681" xr:uid="{00000000-0004-0000-0300-000040000000}"/>
    <hyperlink ref="B44" r:id="rId66" display="https://www.iwwfed-ea.org/classic/rl2025/eame/index.php?skier=UKR112017726" xr:uid="{00000000-0004-0000-0300-000041000000}"/>
    <hyperlink ref="B45" r:id="rId67" display="https://www.iwwfed-ea.org/classic/rl2025/eame/index.php?skier=FRA152018436" xr:uid="{00000000-0004-0000-0300-000042000000}"/>
    <hyperlink ref="B46" r:id="rId68" display="https://www.iwwfed-ea.org/classic/rl2025/eame/index.php?skier=FRA082020249" xr:uid="{00000000-0004-0000-0300-000043000000}"/>
    <hyperlink ref="B47" r:id="rId69" display="https://www.iwwfed-ea.org/classic/rl2025/eame/index.php?skier=ITA672018451" xr:uid="{00000000-0004-0000-0300-000044000000}"/>
    <hyperlink ref="B48" r:id="rId70" display="https://www.iwwfed-ea.org/classic/rl2025/eame/index.php?skier=UKR152022995" xr:uid="{00000000-0004-0000-0300-000045000000}"/>
    <hyperlink ref="B49" r:id="rId71" display="https://www.iwwfed-ea.org/classic/rl2025/eame/index.php?skier=IWF100200001" xr:uid="{00000000-0004-0000-0300-000046000000}"/>
    <hyperlink ref="B50" r:id="rId72" display="https://www.iwwfed-ea.org/classic/rl2025/eame/index.php?skier=SVK832001600" xr:uid="{00000000-0004-0000-0300-000047000000}"/>
    <hyperlink ref="B51" r:id="rId73" display="https://www.iwwfed-ea.org/classic/rl2025/eame/index.php?skier=GRE382022664" xr:uid="{00000000-0004-0000-0300-000048000000}"/>
    <hyperlink ref="B52" r:id="rId74" display="https://www.iwwfed-ea.org/classic/rl2025/eame/index.php?skier=GBR542018132" xr:uid="{00000000-0004-0000-0300-000049000000}"/>
    <hyperlink ref="B53" r:id="rId75" display="https://www.iwwfed-ea.org/classic/rl2025/eame/index.php?skier=AUT352019270" xr:uid="{00000000-0004-0000-0300-00004A000000}"/>
    <hyperlink ref="B65" r:id="rId76" display="https://www.iwwfed-ea.org/classic/rl2025/eame/index.php?skier=IWF100200008" xr:uid="{00000000-0004-0000-0300-00004B000000}"/>
    <hyperlink ref="O65" r:id="rId77" tooltip="2025 European Open Championships_x000d_Salmsee, Steyregg_x000d_09.08.2025" display="https://www.iwwfed-ea.org/classic/25EURO03/" xr:uid="{00000000-0004-0000-0300-00004C000000}"/>
    <hyperlink ref="O43" r:id="rId78" tooltip="2025 IWWF World Waterski Championships_x000d_Recetto_x000d_31.08.2025" display="https://www.iwwfed-ea.org/classic/25IWWF04/" xr:uid="{00000000-0004-0000-0300-00004D000000}"/>
    <hyperlink ref="O44" r:id="rId79" tooltip="JAWS SPRING 3 RND PICK AND CHOOSE WITH FUN_x000d_Lake Leutz, Jacksonville, IL_x000d_06.07.2025" display="http://www.iwsftournament.com/homologation/scorebooks/20250706180702Scorebook25M037CS.HTM" xr:uid="{00000000-0004-0000-0300-00004E000000}"/>
    <hyperlink ref="O45" r:id="rId80" tooltip="LE PLAN D'EAU 3D 2/2 30eme anniversaire_x000d_Club Omnisport de Jaumard_x000d_05.10.2025" display="https://www.iwwfed-ea.org/classic/25FRA014/" xr:uid="{00000000-0004-0000-0300-00004F000000}"/>
    <hyperlink ref="O47" r:id="rId81" tooltip="2025 IWWF E&amp;A Under-21 Championship_x000d_Internationaler Wiener Wasserski Club_x000d_22.08.2025" display="https://www.iwwfed-ea.org/classic/25EURO05/" xr:uid="{00000000-0004-0000-0300-000050000000}"/>
    <hyperlink ref="O48" r:id="rId82" tooltip="XX International San Gervasio_x000d_San Gervasio Bresciano_x000d_22.06.2025" display="https://www.iwwfed-ea.org/classic/25ITA001/" xr:uid="{00000000-0004-0000-0300-000051000000}"/>
    <hyperlink ref="O49" r:id="rId83" tooltip="2025 IWWF World Waterski Championships_x000d_Recetto_x000d_31.08.2025" display="https://www.iwwfed-ea.org/classic/25IWWF04/" xr:uid="{00000000-0004-0000-0300-000052000000}"/>
    <hyperlink ref="O50" r:id="rId84" tooltip="Polk City Open_x000d_Lake Grew, Polk City, FL_x000d_20.07.2025" display="http://www.iwsftournament.com/homologation/scorebooks/20250722080702Scorebook25S068CS.HTM" xr:uid="{00000000-0004-0000-0300-000053000000}"/>
    <hyperlink ref="O51" r:id="rId85" tooltip="2025 European Open Championships_x000d_Salmsee, Steyregg_x000d_09.08.2025" display="https://www.iwwfed-ea.org/classic/25EURO03/" xr:uid="{00000000-0004-0000-0300-000054000000}"/>
    <hyperlink ref="O52" r:id="rId86" tooltip="Hellenic Youth &amp; +35 National Waterski Championshi_x000d_Stratos lake_x000d_03.08.2025" display="https://www.iwwfed-ea.org/classic/25GRE006/" xr:uid="{00000000-0004-0000-0300-000055000000}"/>
    <hyperlink ref="O53" r:id="rId87" tooltip="MALIBU OPEN_x000d_Lacanau Ski Club_x000d_06.07.2025" display="https://www.iwwfed-ea.org/classic/25FRA005/" xr:uid="{00000000-0004-0000-0300-000056000000}"/>
    <hyperlink ref="O54" r:id="rId88" tooltip="2025 IWWF E&amp;A Under-21 Championship_x000d_Internationaler Wiener Wasserski Club_x000d_22.08.2025" display="https://www.iwwfed-ea.org/classic/25EURO05/" xr:uid="{00000000-0004-0000-0300-000057000000}"/>
    <hyperlink ref="O57" r:id="rId89" tooltip="2025 IWWF E&amp;A Under-21 Championship_x000d_Internationaler Wiener Wasserski Club_x000d_22.08.2025" display="https://www.iwwfed-ea.org/classic/25EURO05/" xr:uid="{00000000-0004-0000-0300-000058000000}"/>
    <hyperlink ref="B54" r:id="rId90" display="https://www.iwwfed-ea.org/classic/rl2025/eame/index.php?skier=UKR302022990" xr:uid="{00000000-0004-0000-0300-000059000000}"/>
    <hyperlink ref="O8" r:id="rId91" tooltip="Holy Cow Cup_x000d_Lake Grew, Polk City, FL_x000d_12.10.2025" display="http://www.iwsftournament.com/homologation/scorebooks/20251014141002Scorebook26S013CS.HTM" xr:uid="{00000000-0004-0000-0300-00005A000000}"/>
    <hyperlink ref="O9" r:id="rId92" tooltip="2025 IWWF World Waterski Championships_x000d_Recetto_x000d_31.08.2025" display="https://www.iwwfed-ea.org/classic/25IWWF04/" xr:uid="{00000000-0004-0000-0300-00005B000000}"/>
    <hyperlink ref="O10" r:id="rId93" tooltip="WWS Travers cup_x000d_Sunset Lakes, Groveland, FL_x000d_26.10.2025" display="http://www.iwsftournament.com/homologation/scorebooks/20251028081001Scorebook26S051CS.HTM" xr:uid="{00000000-0004-0000-0300-00005C000000}"/>
    <hyperlink ref="O11" r:id="rId94" tooltip="2025 IWWF World Waterski Championships_x000d_Recetto_x000d_31.08.2025" display="https://www.iwwfed-ea.org/classic/25IWWF04/" xr:uid="{00000000-0004-0000-0300-00005D000000}"/>
    <hyperlink ref="O12" r:id="rId95" tooltip="2025 IWWF World Waterski Championships_x000d_Recetto_x000d_31.08.2025" display="https://www.iwwfed-ea.org/classic/25IWWF04/" xr:uid="{00000000-0004-0000-0300-00005E000000}"/>
    <hyperlink ref="O14" r:id="rId96" tooltip="2025 European Open Championships_x000d_Salmsee, Steyregg_x000d_09.08.2025" display="https://www.iwwfed-ea.org/classic/25EURO03/" xr:uid="{00000000-0004-0000-0300-00005F000000}"/>
    <hyperlink ref="O15" r:id="rId97" tooltip="Holy Cow Cup_x000d_Lake Grew, Polk City, FL_x000d_12.10.2025" display="http://www.iwsftournament.com/homologation/scorebooks/20251014141002Scorebook26S013CS.HTM" xr:uid="{00000000-0004-0000-0300-000060000000}"/>
    <hyperlink ref="O17" r:id="rId98" tooltip="JAWS SPRING 3 RND PICK AND CHOOSE WITH FUN_x000d_Lake Leutz, Jacksonville, IL_x000d_06.07.2025" display="http://www.iwsftournament.com/homologation/scorebooks/20250706180702Scorebook25M037CS.HTM" xr:uid="{00000000-0004-0000-0300-000061000000}"/>
    <hyperlink ref="O18" r:id="rId99" tooltip="Campeonato Argentino de Esqui Nautico_x000d_AHUMADA ESQUI NAUTICO_x000d_09.02.2025" display="http://www.iwsftournament.com/homologation/scorebooks/20250208150258Scorebook25ARG002.htm" xr:uid="{00000000-0004-0000-0300-000062000000}"/>
    <hyperlink ref="O19" r:id="rId100" tooltip="LE PLAN D'EAU 3D 2/2 30eme anniversaire_x000d_Club Omnisport de Jaumard_x000d_05.10.2025" display="https://www.iwwfed-ea.org/classic/25FRA014/" xr:uid="{00000000-0004-0000-0300-000063000000}"/>
    <hyperlink ref="O20" r:id="rId101" tooltip="Sunset Cup_x000d_Sunset Lakes, Groveland, FL_x000d_18.05.2025" display="http://www.iwsftournament.com/homologation/scorebooks/20250520080501Scorebook25S088CS.HTM" xr:uid="{00000000-0004-0000-0300-000064000000}"/>
    <hyperlink ref="O21" r:id="rId102" tooltip="2025 IWWF World Waterski Championships_x000d_Recetto_x000d_31.08.2025" display="https://www.iwwfed-ea.org/classic/25IWWF04/" xr:uid="{00000000-0004-0000-0300-000065000000}"/>
    <hyperlink ref="O13" r:id="rId103" tooltip="2025 IWWF World Waterski Championships_x000d_Recetto_x000d_31.08.2025" display="https://www.iwwfed-ea.org/classic/25IWWF04/" xr:uid="{00000000-0004-0000-0300-000066000000}"/>
    <hyperlink ref="B9" r:id="rId104" display="https://www.iwwfed-ea.org/classic/rl2025/eame/index.php?skier=FRA762011464" xr:uid="{00000000-0004-0000-0300-000067000000}"/>
    <hyperlink ref="B10" r:id="rId105" display="https://www.iwwfed-ea.org/classic/rl2025/eame/index.php?skier=ITA972013979" xr:uid="{00000000-0004-0000-0300-000068000000}"/>
    <hyperlink ref="B11" r:id="rId106" display="https://www.iwwfed-ea.org/classic/rl2025/eame/index.php?skier=UKR492001288" xr:uid="{00000000-0004-0000-0300-000069000000}"/>
    <hyperlink ref="B12" r:id="rId107" display="https://www.iwwfed-ea.org/classic/rl2025/eame/index.php?skier=GER842022681" xr:uid="{00000000-0004-0000-0300-00006A000000}"/>
    <hyperlink ref="B14" r:id="rId108" display="https://www.iwwfed-ea.org/classic/rl2025/eame/index.php?skier=FRA182014458" xr:uid="{00000000-0004-0000-0300-00006B000000}"/>
    <hyperlink ref="B15" r:id="rId109" display="https://www.iwwfed-ea.org/classic/rl2025/eame/index.php?skier=AUT902017538" xr:uid="{00000000-0004-0000-0300-00006C000000}"/>
    <hyperlink ref="B17" r:id="rId110" display="https://www.iwwfed-ea.org/classic/rl2025/eame/index.php?skier=UKR112017726" xr:uid="{00000000-0004-0000-0300-00006D000000}"/>
    <hyperlink ref="B18" r:id="rId111" display="https://www.iwwfed-ea.org/classic/rl2025/eame/index.php?skier=CZE542008820" xr:uid="{00000000-0004-0000-0300-00006E000000}"/>
    <hyperlink ref="B19" r:id="rId112" display="https://www.iwwfed-ea.org/classic/rl2025/eame/index.php?skier=FRA152018436" xr:uid="{00000000-0004-0000-0300-00006F000000}"/>
    <hyperlink ref="B20" r:id="rId113" display="https://www.iwwfed-ea.org/classic/rl2025/eame/index.php?skier=AUT722017641" xr:uid="{00000000-0004-0000-0300-000070000000}"/>
    <hyperlink ref="B21" r:id="rId114" display="https://www.iwwfed-ea.org/classic/rl2025/eame/index.php?skier=ITA232020050" xr:uid="{00000000-0004-0000-0300-000071000000}"/>
    <hyperlink ref="B13" r:id="rId115" display="https://www.iwwfed-ea.org/classic/rl2025/eame/index.php?skier=GBR362010184" xr:uid="{00000000-0004-0000-0300-000072000000}"/>
    <hyperlink ref="B31" r:id="rId116" display="https://www.iwwfed-ea.org/classic/rl2025/eame/index.php?skier=IWF100200008" xr:uid="{00000000-0004-0000-0300-000073000000}"/>
    <hyperlink ref="B79" r:id="rId117" display="https://www.iwwfed-ea.org/classic/rl2025/eame/index.php?skier=UKR152022995" xr:uid="{00000000-0004-0000-0300-000074000000}"/>
    <hyperlink ref="O79" r:id="rId118" tooltip="2025 IWWF World Waterski Championships_x000d_Recetto_x000d_31.08.2025" display="https://www.iwwfed-ea.org/classic/25IWWF04/" xr:uid="{00000000-0004-0000-0300-000075000000}"/>
    <hyperlink ref="B80" r:id="rId119" display="https://www.iwwfed-ea.org/classic/rl2025/eame/index.php?skier=GRE382022664" xr:uid="{00000000-0004-0000-0300-000076000000}"/>
    <hyperlink ref="O80" r:id="rId120" tooltip="Hellenic Youth &amp; +35 National Waterski Championshi_x000d_Stratos lake_x000d_03.08.2025" display="https://www.iwwfed-ea.org/classic/25GRE006/" xr:uid="{00000000-0004-0000-0300-000077000000}"/>
    <hyperlink ref="B81" r:id="rId121" display="https://www.iwwfed-ea.org/classic/rl2025/eame/index.php?skier=UKR302022990" xr:uid="{00000000-0004-0000-0300-000078000000}"/>
    <hyperlink ref="O81" r:id="rId122" tooltip="2025 IWWF E&amp;A Under-21 Championship_x000d_Internationaler Wiener Wasserski Club_x000d_22.08.2025" display="https://www.iwwfed-ea.org/classic/25EURO05/" xr:uid="{00000000-0004-0000-0300-000079000000}"/>
    <hyperlink ref="B82" r:id="rId123" display="https://www.iwwfed-ea.org/classic/rl2025/eame/index.php?skier=GBR982015494" xr:uid="{00000000-0004-0000-0300-00007A000000}"/>
    <hyperlink ref="O82" r:id="rId124" tooltip="Holy Cow Cup_x000d_Lake Grew, Polk City, FL_x000d_12.10.2025" display="http://www.iwsftournament.com/homologation/scorebooks/20251014141002Scorebook26S013CS.HTM" xr:uid="{00000000-0004-0000-0300-00007B000000}"/>
    <hyperlink ref="B83" r:id="rId125" display="https://www.iwwfed-ea.org/classic/rl2025/eame/index.php?skier=CZE162020505" xr:uid="{00000000-0004-0000-0300-00007C000000}"/>
    <hyperlink ref="O83" r:id="rId126" tooltip="2025 IWWF World Waterski Championships_x000d_Recetto_x000d_31.08.2025" display="https://www.iwwfed-ea.org/classic/25IWWF04/" xr:uid="{00000000-0004-0000-0300-00007D000000}"/>
    <hyperlink ref="O46" r:id="rId127" tooltip="2025 IWWF E&amp;A Under-21 Championship_x000d_Internationaler Wiener Wasserski Club_x000d_22.08.2025" display="https://www.iwwfed-ea.org/classic/25EURO05/" xr:uid="{00000000-0004-0000-0300-00007E000000}"/>
  </hyperlinks>
  <pageMargins left="0.78125" right="0.38541666666666669" top="0.51041666666666663" bottom="0.27083333333333331" header="0.3" footer="0.38541666666666669"/>
  <pageSetup paperSize="9" orientation="landscape" horizontalDpi="0" verticalDpi="0" r:id="rId128"/>
  <ignoredErrors>
    <ignoredError sqref="C114 C116:C117 C120 C118 C122 C124:C125 C85:C90 C79:C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Слалом W DRL 01.01.2026</vt:lpstr>
      <vt:lpstr>Tricks  DRL all Men 01.01.2026</vt:lpstr>
      <vt:lpstr>Jump all MEN DRL 01.01.2026</vt:lpstr>
      <vt:lpstr>V2 All Men Overall 2026 DRL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2025-12-28T14:17:46Z</cp:lastPrinted>
  <dcterms:created xsi:type="dcterms:W3CDTF">2025-12-15T11:55:52Z</dcterms:created>
  <dcterms:modified xsi:type="dcterms:W3CDTF">2026-01-27T15:31:40Z</dcterms:modified>
</cp:coreProperties>
</file>